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resupuesto CMCABA 2012" sheetId="1" r:id="rId1"/>
  </sheets>
  <definedNames>
    <definedName name="_xlnm.Print_Titles" localSheetId="0">'Presupuesto CMCABA 2012'!$1:$9</definedName>
  </definedNames>
  <calcPr fullCalcOnLoad="1"/>
</workbook>
</file>

<file path=xl/sharedStrings.xml><?xml version="1.0" encoding="utf-8"?>
<sst xmlns="http://schemas.openxmlformats.org/spreadsheetml/2006/main" count="197" uniqueCount="143">
  <si>
    <t>Inc.</t>
  </si>
  <si>
    <t>Ppal</t>
  </si>
  <si>
    <t>Parc.</t>
  </si>
  <si>
    <t>Concepto</t>
  </si>
  <si>
    <t>Cuenta</t>
  </si>
  <si>
    <t>*</t>
  </si>
  <si>
    <t xml:space="preserve">16. Conducción </t>
  </si>
  <si>
    <t>16.1 CFJ</t>
  </si>
  <si>
    <t>Total Prog 16</t>
  </si>
  <si>
    <t>GASTOS EN PERSONAL</t>
  </si>
  <si>
    <t>Planta Permanente</t>
  </si>
  <si>
    <t>Retribución del Cargo</t>
  </si>
  <si>
    <t>Retribución que no hace al cargo</t>
  </si>
  <si>
    <t>SAC</t>
  </si>
  <si>
    <t>Contribuciones patronales</t>
  </si>
  <si>
    <t>Complementos (jardines)</t>
  </si>
  <si>
    <t>Planta Transitoria</t>
  </si>
  <si>
    <t>Salario Familiar</t>
  </si>
  <si>
    <t>BIENES DE CONSUMO</t>
  </si>
  <si>
    <t>Produc.aliment., agrop. y fores.</t>
  </si>
  <si>
    <t>Alimentos para personas</t>
  </si>
  <si>
    <t>Productos Agroforestales</t>
  </si>
  <si>
    <t>Madera Corcho y sus manufacturas</t>
  </si>
  <si>
    <t>Otros N.E.P.</t>
  </si>
  <si>
    <t>Textiles y vestuarios</t>
  </si>
  <si>
    <t>Prendas de vestir</t>
  </si>
  <si>
    <t>Confecciones Textiles</t>
  </si>
  <si>
    <t>Prod.de papel, cartón e impresos</t>
  </si>
  <si>
    <t>Productos de artes gráficas</t>
  </si>
  <si>
    <t>Productos de papel y cartón</t>
  </si>
  <si>
    <t>Libros revistas y periódicos</t>
  </si>
  <si>
    <t>Textos de Enseñanza</t>
  </si>
  <si>
    <t>Productos de cuero y caucho</t>
  </si>
  <si>
    <t>Artículos de Cuero</t>
  </si>
  <si>
    <t>Cubiertas y Cámara de Aire</t>
  </si>
  <si>
    <t>Prod. Químicos, comb. y lubric.</t>
  </si>
  <si>
    <t>Prod.Farmaceuticos y Medicinales</t>
  </si>
  <si>
    <t>Insecticidas, fumigantes y otros</t>
  </si>
  <si>
    <t>Tintas pinturas y colorantes</t>
  </si>
  <si>
    <t>Combustiles y Lubricantes</t>
  </si>
  <si>
    <t>Productos de minerales no metálicos</t>
  </si>
  <si>
    <t>Productos de Vidrio</t>
  </si>
  <si>
    <t>Productos Metálicos</t>
  </si>
  <si>
    <t>Productos no ferrosos</t>
  </si>
  <si>
    <t>Extructuras metalicas acabadas</t>
  </si>
  <si>
    <t>Herramientas menores</t>
  </si>
  <si>
    <t>Otros bienes de consumo</t>
  </si>
  <si>
    <t>Elementos de limpieza</t>
  </si>
  <si>
    <t>Utiles de escr.,oficina y enseñan.</t>
  </si>
  <si>
    <t>Utiles y materiales eléctricos</t>
  </si>
  <si>
    <t>Utensilios de cocina y comedor</t>
  </si>
  <si>
    <t>Respuestos y accesorios</t>
  </si>
  <si>
    <t>SERVICIOS NO PERSONALES</t>
  </si>
  <si>
    <t>Servicios básicos.</t>
  </si>
  <si>
    <t>Energía eléctrica</t>
  </si>
  <si>
    <t>Agua</t>
  </si>
  <si>
    <t>Gas</t>
  </si>
  <si>
    <t>Teléfonos, telex y telefax</t>
  </si>
  <si>
    <t>Correos y Telegrafos</t>
  </si>
  <si>
    <t>Redes de Comunicación informatica</t>
  </si>
  <si>
    <t>Alquileres y derechos</t>
  </si>
  <si>
    <t>Alquileres de edificios y locales</t>
  </si>
  <si>
    <t>Alquileres de fotocopiadoras</t>
  </si>
  <si>
    <t>Mantenimiento, reparación y limp.</t>
  </si>
  <si>
    <t>Mantenim.y reparac.de edificios y locales</t>
  </si>
  <si>
    <t>Mant.y rep.de vehiculos</t>
  </si>
  <si>
    <t>Mant.y rep.de maquinarias y equipo</t>
  </si>
  <si>
    <t>Limpieza aseo y fumigacion</t>
  </si>
  <si>
    <t>Serv. Prof., tecnicos y operat.</t>
  </si>
  <si>
    <t>Estudios Invest,y proy.de factibilidad</t>
  </si>
  <si>
    <t xml:space="preserve">Medicos y Sanitarios </t>
  </si>
  <si>
    <t>Juridícos</t>
  </si>
  <si>
    <t>Contabilidad  y Auditoria</t>
  </si>
  <si>
    <t>De Capacitacion</t>
  </si>
  <si>
    <t>De Informatica y Sistemas Computariz.</t>
  </si>
  <si>
    <t>Artísticos y Culturales</t>
  </si>
  <si>
    <t>Serv. Empresar.Comerc. y financ.</t>
  </si>
  <si>
    <t>Transporte</t>
  </si>
  <si>
    <t>Servicios técnicos y profesionales prest</t>
  </si>
  <si>
    <t>Imprenta publicaciones y reproducciones</t>
  </si>
  <si>
    <t>Primas y gastos de seguros</t>
  </si>
  <si>
    <t>Comisiones y gastos bancarios</t>
  </si>
  <si>
    <t>Sistemas informáticos y de registro</t>
  </si>
  <si>
    <t>Servicios de Vigilancia</t>
  </si>
  <si>
    <t>Publicidad y Propaganda</t>
  </si>
  <si>
    <t>Pasajes, viáticos y movilidad</t>
  </si>
  <si>
    <t>Pasajes</t>
  </si>
  <si>
    <t>Viáticos</t>
  </si>
  <si>
    <t>Movilidad</t>
  </si>
  <si>
    <t>Impuesto Derechos y Tasas</t>
  </si>
  <si>
    <t>Impuestos Directos</t>
  </si>
  <si>
    <t>Juicios y Mediaciones</t>
  </si>
  <si>
    <t>Otros servicios</t>
  </si>
  <si>
    <t>Servicios de ceremonial</t>
  </si>
  <si>
    <t>Servicios de comida viandas y refrigerio</t>
  </si>
  <si>
    <t>Premios y Reconocimientos</t>
  </si>
  <si>
    <t>BIENES DE USO</t>
  </si>
  <si>
    <t>Bienes Preexistentes</t>
  </si>
  <si>
    <t>Construcciones en bienes de dominio privado</t>
  </si>
  <si>
    <t>Maquinarias y equipos</t>
  </si>
  <si>
    <t>Equipo de Transporte traccion y elevacion</t>
  </si>
  <si>
    <t>Equipo sanitatio y de laboratorio</t>
  </si>
  <si>
    <t>Equipo de comunicación y señalamiento</t>
  </si>
  <si>
    <t>Equipo educacional, cultural y recreativo</t>
  </si>
  <si>
    <t>Equipo para computación</t>
  </si>
  <si>
    <t>Equipo de oficina y moblaje</t>
  </si>
  <si>
    <t>Herramientas y repuestos mayores</t>
  </si>
  <si>
    <t>Equipos varios</t>
  </si>
  <si>
    <t>Equipo de seguridad</t>
  </si>
  <si>
    <t>Libros, revistas y otros elem.colección.</t>
  </si>
  <si>
    <t>Activos Intangibles</t>
  </si>
  <si>
    <t>Programas de Computación</t>
  </si>
  <si>
    <t>Otros bienes de Uso</t>
  </si>
  <si>
    <t>Otros NEP</t>
  </si>
  <si>
    <t>TRANSFERENCIAS</t>
  </si>
  <si>
    <t>Transf.al sect.priv.p/finan.gastos corrientes</t>
  </si>
  <si>
    <t>Becas y otros subsidios</t>
  </si>
  <si>
    <t>Transf.p/activid. Cientificas y Academicas</t>
  </si>
  <si>
    <t>Transf. a otras instituciones sin fines de lucro</t>
  </si>
  <si>
    <t>Transferencias a Universidades Nacionales</t>
  </si>
  <si>
    <t>Transferencias a Universidades Nacionales p/finan Gs. Cor.</t>
  </si>
  <si>
    <t>Prog 20. Actividades Operativas y Comunes del Poder Judicial</t>
  </si>
  <si>
    <t>Programa 17 Fuero CAyT</t>
  </si>
  <si>
    <t>Programa 16 - Actividades Específicas del Consejo de la Magistratura</t>
  </si>
  <si>
    <t>Obra Edif. Beruti</t>
  </si>
  <si>
    <t>Obra Edif.  H. Yrigoyen</t>
  </si>
  <si>
    <t>Programa 18 Fuero PCyF</t>
  </si>
  <si>
    <t>Transferencia a Instituciones de Enseñanza - Programa de reconversión</t>
  </si>
  <si>
    <t>16.2 PGPJ</t>
  </si>
  <si>
    <t>Alquiler con opción a compra</t>
  </si>
  <si>
    <t>Recursos de Afectación Especifica*</t>
  </si>
  <si>
    <t>Obra Edif.  Beazley</t>
  </si>
  <si>
    <t>Servicio de acceso a internet y de streaming</t>
  </si>
  <si>
    <t>Servicios de consultoría</t>
  </si>
  <si>
    <t>Tierras y Terrenos para el Dominio Privado de la CABA</t>
  </si>
  <si>
    <t>Edificios e Instalaciones para el Dominio Privado de la CABA</t>
  </si>
  <si>
    <t>Papel y cartón para oficina</t>
  </si>
  <si>
    <t>Presupuesto 2012</t>
  </si>
  <si>
    <t>Total Presupuesto 2012</t>
  </si>
  <si>
    <t>“2011 – Buenos Aires, Capital Mundial del Libro”</t>
  </si>
  <si>
    <t>Obra Edif. Lavalle</t>
  </si>
  <si>
    <t>Obra Edif. Libertad</t>
  </si>
  <si>
    <t>ANEXO I - Res. C.M. Nº 631/2011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</si>
</sst>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#,##0.000"/>
    <numFmt numFmtId="166" formatCode="#,##0.0"/>
    <numFmt numFmtId="167" formatCode="_(* #,##0_);_(* \(#,##0\);_(* &quot;-&quot;??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textRotation="90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/>
    </xf>
    <xf numFmtId="3" fontId="1" fillId="3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left" vertical="center"/>
      <protection/>
    </xf>
    <xf numFmtId="3" fontId="0" fillId="0" borderId="5" xfId="0" applyNumberFormat="1" applyFont="1" applyFill="1" applyBorder="1" applyAlignment="1">
      <alignment horizontal="right"/>
    </xf>
    <xf numFmtId="3" fontId="0" fillId="4" borderId="5" xfId="0" applyNumberFormat="1" applyFont="1" applyFill="1" applyBorder="1" applyAlignment="1">
      <alignment horizontal="right"/>
    </xf>
    <xf numFmtId="3" fontId="0" fillId="4" borderId="5" xfId="17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2" borderId="5" xfId="17" applyNumberFormat="1" applyFont="1" applyFill="1" applyBorder="1" applyAlignment="1">
      <alignment horizontal="right"/>
    </xf>
    <xf numFmtId="0" fontId="0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 horizontal="center" vertical="center"/>
    </xf>
    <xf numFmtId="3" fontId="1" fillId="3" borderId="5" xfId="17" applyNumberFormat="1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/>
    </xf>
    <xf numFmtId="3" fontId="1" fillId="2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Fill="1" applyBorder="1" applyAlignment="1" applyProtection="1">
      <alignment horizontal="left"/>
      <protection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0" fillId="4" borderId="5" xfId="0" applyNumberFormat="1" applyFont="1" applyFill="1" applyBorder="1" applyAlignment="1" applyProtection="1">
      <alignment horizontal="right"/>
      <protection locked="0"/>
    </xf>
    <xf numFmtId="3" fontId="0" fillId="0" borderId="5" xfId="21" applyNumberFormat="1" applyFont="1" applyFill="1" applyBorder="1" applyAlignment="1">
      <alignment horizontal="right"/>
      <protection/>
    </xf>
    <xf numFmtId="3" fontId="0" fillId="4" borderId="5" xfId="21" applyNumberFormat="1" applyFont="1" applyFill="1" applyBorder="1" applyAlignment="1">
      <alignment horizontal="right"/>
      <protection/>
    </xf>
    <xf numFmtId="3" fontId="1" fillId="2" borderId="5" xfId="17" applyNumberFormat="1" applyFont="1" applyFill="1" applyBorder="1" applyAlignment="1" applyProtection="1">
      <alignment horizontal="right"/>
      <protection locked="0"/>
    </xf>
    <xf numFmtId="0" fontId="0" fillId="0" borderId="5" xfId="21" applyFont="1" applyFill="1" applyBorder="1" applyAlignment="1">
      <alignment horizontal="left"/>
      <protection/>
    </xf>
    <xf numFmtId="0" fontId="4" fillId="0" borderId="5" xfId="0" applyFont="1" applyFill="1" applyBorder="1" applyAlignment="1" applyProtection="1">
      <alignment horizontal="left"/>
      <protection/>
    </xf>
    <xf numFmtId="3" fontId="1" fillId="3" borderId="5" xfId="0" applyNumberFormat="1" applyFont="1" applyFill="1" applyBorder="1" applyAlignment="1" applyProtection="1">
      <alignment horizontal="right"/>
      <protection locked="0"/>
    </xf>
    <xf numFmtId="44" fontId="1" fillId="2" borderId="5" xfId="19" applyFont="1" applyFill="1" applyBorder="1" applyAlignment="1" applyProtection="1">
      <alignment horizontal="left"/>
      <protection/>
    </xf>
    <xf numFmtId="44" fontId="0" fillId="0" borderId="5" xfId="19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 horizontal="left"/>
      <protection/>
    </xf>
    <xf numFmtId="1" fontId="1" fillId="2" borderId="5" xfId="19" applyNumberFormat="1" applyFont="1" applyFill="1" applyBorder="1" applyAlignment="1" applyProtection="1">
      <alignment horizontal="left"/>
      <protection/>
    </xf>
    <xf numFmtId="1" fontId="0" fillId="0" borderId="5" xfId="19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left"/>
      <protection/>
    </xf>
    <xf numFmtId="1" fontId="1" fillId="3" borderId="5" xfId="0" applyNumberFormat="1" applyFont="1" applyFill="1" applyBorder="1" applyAlignment="1" applyProtection="1">
      <alignment horizontal="center" vertical="center"/>
      <protection/>
    </xf>
    <xf numFmtId="3" fontId="1" fillId="3" borderId="5" xfId="0" applyNumberFormat="1" applyFont="1" applyFill="1" applyBorder="1" applyAlignment="1" applyProtection="1">
      <alignment horizontal="righ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 applyProtection="1">
      <alignment horizontal="left" vertical="center"/>
      <protection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5" xfId="0" applyNumberFormat="1" applyFont="1" applyFill="1" applyBorder="1" applyAlignment="1" applyProtection="1">
      <alignment horizontal="left"/>
      <protection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1" fontId="0" fillId="0" borderId="5" xfId="0" applyNumberFormat="1" applyFont="1" applyFill="1" applyBorder="1" applyAlignment="1">
      <alignment horizontal="left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0" fontId="0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" fontId="5" fillId="0" borderId="5" xfId="19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4" borderId="5" xfId="17" applyNumberFormat="1" applyFont="1" applyFill="1" applyBorder="1" applyAlignment="1">
      <alignment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5" borderId="5" xfId="0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right"/>
    </xf>
    <xf numFmtId="3" fontId="0" fillId="6" borderId="5" xfId="17" applyNumberFormat="1" applyFont="1" applyFill="1" applyBorder="1" applyAlignment="1">
      <alignment/>
    </xf>
    <xf numFmtId="3" fontId="0" fillId="0" borderId="5" xfId="17" applyNumberFormat="1" applyFont="1" applyFill="1" applyBorder="1" applyAlignment="1">
      <alignment/>
    </xf>
    <xf numFmtId="3" fontId="1" fillId="0" borderId="5" xfId="17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textRotation="90"/>
    </xf>
    <xf numFmtId="0" fontId="1" fillId="0" borderId="12" xfId="0" applyNumberFormat="1" applyFont="1" applyFill="1" applyBorder="1" applyAlignment="1">
      <alignment horizontal="center" textRotation="90"/>
    </xf>
    <xf numFmtId="0" fontId="1" fillId="0" borderId="13" xfId="0" applyNumberFormat="1" applyFont="1" applyFill="1" applyBorder="1" applyAlignment="1">
      <alignment horizontal="center" textRotation="90"/>
    </xf>
    <xf numFmtId="0" fontId="1" fillId="0" borderId="10" xfId="0" applyNumberFormat="1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to..2003 Original 5-9-02 detallad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3</xdr:col>
      <xdr:colOff>2533650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3114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workbookViewId="0" topLeftCell="A1">
      <selection activeCell="D8" sqref="D8"/>
    </sheetView>
  </sheetViews>
  <sheetFormatPr defaultColWidth="11.421875" defaultRowHeight="12.75"/>
  <cols>
    <col min="1" max="3" width="3.28125" style="0" customWidth="1"/>
    <col min="4" max="4" width="61.421875" style="0" customWidth="1"/>
    <col min="5" max="12" width="14.7109375" style="0" customWidth="1"/>
  </cols>
  <sheetData>
    <row r="1" spans="4:12" s="71" customFormat="1" ht="12.75">
      <c r="D1" s="87"/>
      <c r="E1" s="88"/>
      <c r="F1" s="72"/>
      <c r="G1" s="72"/>
      <c r="H1" s="72"/>
      <c r="I1" s="72"/>
      <c r="J1" s="72"/>
      <c r="K1" s="72"/>
      <c r="L1" s="73"/>
    </row>
    <row r="2" spans="4:12" s="71" customFormat="1" ht="24" customHeight="1">
      <c r="D2" s="87"/>
      <c r="F2" s="72"/>
      <c r="G2" s="72"/>
      <c r="H2" s="72"/>
      <c r="I2" s="72"/>
      <c r="J2" s="96" t="s">
        <v>139</v>
      </c>
      <c r="K2" s="96"/>
      <c r="L2" s="96"/>
    </row>
    <row r="3" spans="4:12" s="71" customFormat="1" ht="14.25">
      <c r="D3" s="76"/>
      <c r="E3" s="80"/>
      <c r="F3" s="72"/>
      <c r="G3" s="74"/>
      <c r="H3" s="75"/>
      <c r="I3" s="75"/>
      <c r="J3" s="75"/>
      <c r="K3" s="75"/>
      <c r="L3" s="73"/>
    </row>
    <row r="4" spans="4:12" s="71" customFormat="1" ht="14.25">
      <c r="D4" s="76"/>
      <c r="E4" s="80"/>
      <c r="F4" s="72"/>
      <c r="G4" s="74"/>
      <c r="H4" s="75"/>
      <c r="I4" s="75"/>
      <c r="J4" s="75"/>
      <c r="K4" s="75"/>
      <c r="L4" s="73"/>
    </row>
    <row r="5" spans="4:12" s="71" customFormat="1" ht="12.75">
      <c r="D5" s="85" t="s">
        <v>142</v>
      </c>
      <c r="G5" s="80"/>
      <c r="H5" s="80"/>
      <c r="I5" s="80"/>
      <c r="J5" s="80"/>
      <c r="K5" s="80"/>
      <c r="L5" s="80"/>
    </row>
    <row r="6" spans="5:12" s="71" customFormat="1" ht="13.5" thickBot="1">
      <c r="E6" s="77"/>
      <c r="F6" s="77"/>
      <c r="G6" s="77"/>
      <c r="H6" s="77"/>
      <c r="I6" s="77"/>
      <c r="J6" s="77"/>
      <c r="K6" s="77"/>
      <c r="L6" s="78"/>
    </row>
    <row r="7" spans="1:12" ht="18.75" customHeight="1">
      <c r="A7" s="101" t="s">
        <v>0</v>
      </c>
      <c r="B7" s="103" t="s">
        <v>1</v>
      </c>
      <c r="C7" s="1"/>
      <c r="D7" s="2" t="s">
        <v>137</v>
      </c>
      <c r="E7" s="3"/>
      <c r="F7" s="83"/>
      <c r="G7" s="83"/>
      <c r="H7" s="4"/>
      <c r="I7" s="84"/>
      <c r="J7" s="84"/>
      <c r="K7" s="84"/>
      <c r="L7" s="5"/>
    </row>
    <row r="8" spans="1:12" ht="38.25" customHeight="1">
      <c r="A8" s="102"/>
      <c r="B8" s="104"/>
      <c r="C8" s="6" t="s">
        <v>2</v>
      </c>
      <c r="D8" s="7" t="s">
        <v>3</v>
      </c>
      <c r="E8" s="105" t="s">
        <v>123</v>
      </c>
      <c r="F8" s="106"/>
      <c r="G8" s="106"/>
      <c r="H8" s="107"/>
      <c r="I8" s="108" t="s">
        <v>122</v>
      </c>
      <c r="J8" s="108" t="s">
        <v>126</v>
      </c>
      <c r="K8" s="108" t="s">
        <v>121</v>
      </c>
      <c r="L8" s="97" t="s">
        <v>138</v>
      </c>
    </row>
    <row r="9" spans="1:12" ht="30.75" customHeight="1">
      <c r="A9" s="99" t="s">
        <v>4</v>
      </c>
      <c r="B9" s="100"/>
      <c r="C9" s="9" t="s">
        <v>5</v>
      </c>
      <c r="D9" s="7"/>
      <c r="E9" s="7" t="s">
        <v>6</v>
      </c>
      <c r="F9" s="7" t="s">
        <v>7</v>
      </c>
      <c r="G9" s="7" t="s">
        <v>128</v>
      </c>
      <c r="H9" s="7" t="s">
        <v>8</v>
      </c>
      <c r="I9" s="109"/>
      <c r="J9" s="109"/>
      <c r="K9" s="109"/>
      <c r="L9" s="98"/>
    </row>
    <row r="10" spans="1:15" ht="12.75">
      <c r="A10" s="8" t="s">
        <v>5</v>
      </c>
      <c r="B10" s="9"/>
      <c r="C10" s="9" t="s">
        <v>5</v>
      </c>
      <c r="D10" s="91" t="s">
        <v>138</v>
      </c>
      <c r="E10" s="92">
        <f aca="true" t="shared" si="0" ref="E10:K10">E11+E26+E68+E123+E151</f>
        <v>100938154</v>
      </c>
      <c r="F10" s="92">
        <f t="shared" si="0"/>
        <v>5633796</v>
      </c>
      <c r="G10" s="92">
        <f t="shared" si="0"/>
        <v>3172356</v>
      </c>
      <c r="H10" s="92">
        <f t="shared" si="0"/>
        <v>109744306</v>
      </c>
      <c r="I10" s="92">
        <f t="shared" si="0"/>
        <v>222138428</v>
      </c>
      <c r="J10" s="92">
        <f t="shared" si="0"/>
        <v>125369907</v>
      </c>
      <c r="K10" s="92">
        <f t="shared" si="0"/>
        <v>273471902</v>
      </c>
      <c r="L10" s="92">
        <f>+K10+J10+I10+H10</f>
        <v>730724543</v>
      </c>
      <c r="M10" s="82"/>
      <c r="N10" s="82"/>
      <c r="O10" s="82"/>
    </row>
    <row r="11" spans="1:15" ht="12.75">
      <c r="A11" s="11">
        <v>1</v>
      </c>
      <c r="B11" s="12"/>
      <c r="C11" s="12">
        <v>1</v>
      </c>
      <c r="D11" s="13" t="s">
        <v>9</v>
      </c>
      <c r="E11" s="14">
        <f>E12+E18+E24</f>
        <v>88134186</v>
      </c>
      <c r="F11" s="14">
        <f aca="true" t="shared" si="1" ref="F11:K11">F12+F18+F24</f>
        <v>3034769</v>
      </c>
      <c r="G11" s="14">
        <f t="shared" si="1"/>
        <v>2023179</v>
      </c>
      <c r="H11" s="14">
        <f t="shared" si="1"/>
        <v>93192134</v>
      </c>
      <c r="I11" s="14">
        <f t="shared" si="1"/>
        <v>147130788</v>
      </c>
      <c r="J11" s="14">
        <f t="shared" si="1"/>
        <v>107774858</v>
      </c>
      <c r="K11" s="14">
        <f t="shared" si="1"/>
        <v>184534282</v>
      </c>
      <c r="L11" s="14">
        <f>L12+L18+L24</f>
        <v>532632062</v>
      </c>
      <c r="M11" s="82"/>
      <c r="N11" s="82"/>
      <c r="O11" s="82"/>
    </row>
    <row r="12" spans="1:15" ht="12.75">
      <c r="A12" s="15">
        <v>1</v>
      </c>
      <c r="B12" s="16">
        <v>1</v>
      </c>
      <c r="C12" s="16" t="s">
        <v>5</v>
      </c>
      <c r="D12" s="17" t="s">
        <v>10</v>
      </c>
      <c r="E12" s="10">
        <f>SUM(E13:E17)</f>
        <v>62210177</v>
      </c>
      <c r="F12" s="10">
        <f>SUM(F13:F17)</f>
        <v>3025493</v>
      </c>
      <c r="G12" s="10">
        <f>SUM(G13:G17)</f>
        <v>2023179</v>
      </c>
      <c r="H12" s="10">
        <f aca="true" t="shared" si="2" ref="H12:H17">+E12+F12+G12</f>
        <v>67258849</v>
      </c>
      <c r="I12" s="10">
        <f>SUM(I13:I17)</f>
        <v>146514237</v>
      </c>
      <c r="J12" s="10">
        <f>SUM(J13:J17)</f>
        <v>107212562</v>
      </c>
      <c r="K12" s="10">
        <f>SUM(K13:K17)</f>
        <v>183891737</v>
      </c>
      <c r="L12" s="10">
        <f aca="true" t="shared" si="3" ref="L12:L74">+K12+J12+I12+H12</f>
        <v>504877385</v>
      </c>
      <c r="M12" s="82"/>
      <c r="N12" s="82"/>
      <c r="O12" s="82"/>
    </row>
    <row r="13" spans="1:15" ht="12.75">
      <c r="A13" s="18">
        <v>1</v>
      </c>
      <c r="B13" s="19">
        <v>1</v>
      </c>
      <c r="C13" s="19">
        <v>1</v>
      </c>
      <c r="D13" s="20" t="s">
        <v>11</v>
      </c>
      <c r="E13" s="21">
        <v>47755587</v>
      </c>
      <c r="F13" s="21">
        <v>2302209</v>
      </c>
      <c r="G13" s="21">
        <v>1548267</v>
      </c>
      <c r="H13" s="21">
        <f>+E13+F13+G13</f>
        <v>51606063</v>
      </c>
      <c r="I13" s="21">
        <v>118155273</v>
      </c>
      <c r="J13" s="21">
        <v>80145178</v>
      </c>
      <c r="K13" s="21">
        <v>140041748</v>
      </c>
      <c r="L13" s="94">
        <f t="shared" si="3"/>
        <v>389948262</v>
      </c>
      <c r="N13" s="82"/>
      <c r="O13" s="82"/>
    </row>
    <row r="14" spans="1:15" ht="12.75" hidden="1">
      <c r="A14" s="18">
        <v>1</v>
      </c>
      <c r="B14" s="19">
        <v>1</v>
      </c>
      <c r="C14" s="19">
        <v>3</v>
      </c>
      <c r="D14" s="20" t="s">
        <v>12</v>
      </c>
      <c r="E14" s="21">
        <v>0</v>
      </c>
      <c r="F14" s="21">
        <v>0</v>
      </c>
      <c r="G14" s="21">
        <v>0</v>
      </c>
      <c r="H14" s="21">
        <f t="shared" si="2"/>
        <v>0</v>
      </c>
      <c r="I14" s="21">
        <v>0</v>
      </c>
      <c r="J14" s="21">
        <v>0</v>
      </c>
      <c r="K14" s="21">
        <v>0</v>
      </c>
      <c r="L14" s="93">
        <f t="shared" si="3"/>
        <v>0</v>
      </c>
      <c r="N14" s="82"/>
      <c r="O14" s="82"/>
    </row>
    <row r="15" spans="1:15" ht="12.75">
      <c r="A15" s="18">
        <v>1</v>
      </c>
      <c r="B15" s="19">
        <v>1</v>
      </c>
      <c r="C15" s="19">
        <v>4</v>
      </c>
      <c r="D15" s="20" t="s">
        <v>13</v>
      </c>
      <c r="E15" s="24">
        <v>3979632</v>
      </c>
      <c r="F15" s="24">
        <v>215276</v>
      </c>
      <c r="G15" s="24">
        <v>129022</v>
      </c>
      <c r="H15" s="24">
        <f t="shared" si="2"/>
        <v>4323930</v>
      </c>
      <c r="I15" s="25">
        <v>12816794</v>
      </c>
      <c r="J15" s="21">
        <v>6678764</v>
      </c>
      <c r="K15" s="24">
        <v>14118297</v>
      </c>
      <c r="L15" s="94">
        <f t="shared" si="3"/>
        <v>37937785</v>
      </c>
      <c r="N15" s="82"/>
      <c r="O15" s="82"/>
    </row>
    <row r="16" spans="1:15" ht="12.75">
      <c r="A16" s="18">
        <v>1</v>
      </c>
      <c r="B16" s="19">
        <v>1</v>
      </c>
      <c r="C16" s="19">
        <v>6</v>
      </c>
      <c r="D16" s="20" t="s">
        <v>14</v>
      </c>
      <c r="E16" s="21">
        <v>10241645</v>
      </c>
      <c r="F16" s="21">
        <v>465108</v>
      </c>
      <c r="G16" s="21">
        <v>345890</v>
      </c>
      <c r="H16" s="21">
        <f t="shared" si="2"/>
        <v>11052643</v>
      </c>
      <c r="I16" s="21">
        <v>15115120</v>
      </c>
      <c r="J16" s="21">
        <v>19932828</v>
      </c>
      <c r="K16" s="21">
        <v>29228783</v>
      </c>
      <c r="L16" s="94">
        <f t="shared" si="3"/>
        <v>75329374</v>
      </c>
      <c r="N16" s="82"/>
      <c r="O16" s="82"/>
    </row>
    <row r="17" spans="1:15" ht="12.75">
      <c r="A17" s="18">
        <v>1</v>
      </c>
      <c r="B17" s="19">
        <v>1</v>
      </c>
      <c r="C17" s="19">
        <v>7</v>
      </c>
      <c r="D17" s="20" t="s">
        <v>15</v>
      </c>
      <c r="E17" s="25">
        <v>233313</v>
      </c>
      <c r="F17" s="25">
        <v>42900</v>
      </c>
      <c r="G17" s="25">
        <v>0</v>
      </c>
      <c r="H17" s="25">
        <f t="shared" si="2"/>
        <v>276213</v>
      </c>
      <c r="I17" s="25">
        <v>427050</v>
      </c>
      <c r="J17" s="25">
        <v>455792</v>
      </c>
      <c r="K17" s="25">
        <v>502909</v>
      </c>
      <c r="L17" s="94">
        <f t="shared" si="3"/>
        <v>1661964</v>
      </c>
      <c r="M17" s="82"/>
      <c r="N17" s="82"/>
      <c r="O17" s="82"/>
    </row>
    <row r="18" spans="1:15" ht="12.75">
      <c r="A18" s="15">
        <v>1</v>
      </c>
      <c r="B18" s="16">
        <v>2</v>
      </c>
      <c r="C18" s="16" t="s">
        <v>5</v>
      </c>
      <c r="D18" s="17" t="s">
        <v>16</v>
      </c>
      <c r="E18" s="26">
        <f aca="true" t="shared" si="4" ref="E18:K18">SUM(E19:E23)</f>
        <v>25698004</v>
      </c>
      <c r="F18" s="26">
        <f t="shared" si="4"/>
        <v>0</v>
      </c>
      <c r="G18" s="26">
        <f t="shared" si="4"/>
        <v>0</v>
      </c>
      <c r="H18" s="26">
        <f t="shared" si="4"/>
        <v>25698004</v>
      </c>
      <c r="I18" s="26">
        <f t="shared" si="4"/>
        <v>0</v>
      </c>
      <c r="J18" s="26">
        <f t="shared" si="4"/>
        <v>0</v>
      </c>
      <c r="K18" s="26">
        <f t="shared" si="4"/>
        <v>0</v>
      </c>
      <c r="L18" s="26">
        <f t="shared" si="3"/>
        <v>25698004</v>
      </c>
      <c r="N18" s="82"/>
      <c r="O18" s="82"/>
    </row>
    <row r="19" spans="1:15" ht="12.75">
      <c r="A19" s="18">
        <v>1</v>
      </c>
      <c r="B19" s="19">
        <v>2</v>
      </c>
      <c r="C19" s="19">
        <v>1</v>
      </c>
      <c r="D19" s="20" t="s">
        <v>11</v>
      </c>
      <c r="E19" s="21">
        <v>18906975</v>
      </c>
      <c r="F19" s="21">
        <v>0</v>
      </c>
      <c r="G19" s="21">
        <v>0</v>
      </c>
      <c r="H19" s="21">
        <f aca="true" t="shared" si="5" ref="H19:H26">+E19+F19+G19</f>
        <v>18906975</v>
      </c>
      <c r="I19" s="21">
        <v>0</v>
      </c>
      <c r="J19" s="21">
        <v>0</v>
      </c>
      <c r="K19" s="21">
        <v>0</v>
      </c>
      <c r="L19" s="23">
        <f t="shared" si="3"/>
        <v>18906975</v>
      </c>
      <c r="N19" s="82"/>
      <c r="O19" s="82"/>
    </row>
    <row r="20" spans="1:15" ht="12.75" hidden="1">
      <c r="A20" s="18">
        <v>1</v>
      </c>
      <c r="B20" s="19">
        <v>2</v>
      </c>
      <c r="C20" s="19">
        <v>3</v>
      </c>
      <c r="D20" s="20" t="s">
        <v>12</v>
      </c>
      <c r="E20" s="21">
        <v>0</v>
      </c>
      <c r="F20" s="21">
        <v>0</v>
      </c>
      <c r="G20" s="21">
        <v>0</v>
      </c>
      <c r="H20" s="21">
        <f t="shared" si="5"/>
        <v>0</v>
      </c>
      <c r="I20" s="21">
        <v>0</v>
      </c>
      <c r="J20" s="21">
        <v>0</v>
      </c>
      <c r="K20" s="21">
        <v>0</v>
      </c>
      <c r="L20" s="23">
        <f t="shared" si="3"/>
        <v>0</v>
      </c>
      <c r="N20" s="82"/>
      <c r="O20" s="82"/>
    </row>
    <row r="21" spans="1:15" ht="12.75">
      <c r="A21" s="18">
        <v>1</v>
      </c>
      <c r="B21" s="19">
        <v>2</v>
      </c>
      <c r="C21" s="19">
        <v>4</v>
      </c>
      <c r="D21" s="20" t="s">
        <v>13</v>
      </c>
      <c r="E21" s="21">
        <v>1575581</v>
      </c>
      <c r="F21" s="21">
        <v>0</v>
      </c>
      <c r="G21" s="21">
        <v>0</v>
      </c>
      <c r="H21" s="21">
        <f t="shared" si="5"/>
        <v>1575581</v>
      </c>
      <c r="I21" s="21">
        <v>0</v>
      </c>
      <c r="J21" s="21">
        <v>0</v>
      </c>
      <c r="K21" s="21">
        <v>0</v>
      </c>
      <c r="L21" s="23">
        <f t="shared" si="3"/>
        <v>1575581</v>
      </c>
      <c r="N21" s="82"/>
      <c r="O21" s="82"/>
    </row>
    <row r="22" spans="1:15" ht="12.75">
      <c r="A22" s="18">
        <v>1</v>
      </c>
      <c r="B22" s="19">
        <v>2</v>
      </c>
      <c r="C22" s="19">
        <v>6</v>
      </c>
      <c r="D22" s="20" t="s">
        <v>14</v>
      </c>
      <c r="E22" s="21">
        <v>5172548</v>
      </c>
      <c r="F22" s="21">
        <v>0</v>
      </c>
      <c r="G22" s="21">
        <v>0</v>
      </c>
      <c r="H22" s="21">
        <f t="shared" si="5"/>
        <v>5172548</v>
      </c>
      <c r="I22" s="21">
        <v>0</v>
      </c>
      <c r="J22" s="21">
        <v>0</v>
      </c>
      <c r="K22" s="21">
        <v>0</v>
      </c>
      <c r="L22" s="23">
        <f t="shared" si="3"/>
        <v>5172548</v>
      </c>
      <c r="N22" s="82"/>
      <c r="O22" s="82"/>
    </row>
    <row r="23" spans="1:15" ht="12.75">
      <c r="A23" s="18">
        <v>1</v>
      </c>
      <c r="B23" s="19">
        <v>2</v>
      </c>
      <c r="C23" s="19">
        <v>7</v>
      </c>
      <c r="D23" s="20" t="s">
        <v>15</v>
      </c>
      <c r="E23" s="21">
        <v>42900</v>
      </c>
      <c r="F23" s="21">
        <v>0</v>
      </c>
      <c r="G23" s="21">
        <v>0</v>
      </c>
      <c r="H23" s="21">
        <f t="shared" si="5"/>
        <v>42900</v>
      </c>
      <c r="I23" s="21">
        <v>0</v>
      </c>
      <c r="J23" s="21">
        <v>0</v>
      </c>
      <c r="K23" s="21">
        <v>0</v>
      </c>
      <c r="L23" s="23">
        <f t="shared" si="3"/>
        <v>42900</v>
      </c>
      <c r="N23" s="82"/>
      <c r="O23" s="82"/>
    </row>
    <row r="24" spans="1:15" ht="12.75">
      <c r="A24" s="15">
        <v>1</v>
      </c>
      <c r="B24" s="16">
        <v>4</v>
      </c>
      <c r="C24" s="27" t="s">
        <v>5</v>
      </c>
      <c r="D24" s="17" t="s">
        <v>17</v>
      </c>
      <c r="E24" s="28">
        <f>+E25</f>
        <v>226005</v>
      </c>
      <c r="F24" s="28">
        <f aca="true" t="shared" si="6" ref="F24:L24">+F25</f>
        <v>9276</v>
      </c>
      <c r="G24" s="28">
        <f t="shared" si="6"/>
        <v>0</v>
      </c>
      <c r="H24" s="28">
        <f t="shared" si="6"/>
        <v>235281</v>
      </c>
      <c r="I24" s="28">
        <f t="shared" si="6"/>
        <v>616551</v>
      </c>
      <c r="J24" s="28">
        <f t="shared" si="6"/>
        <v>562296</v>
      </c>
      <c r="K24" s="28">
        <f t="shared" si="6"/>
        <v>642545</v>
      </c>
      <c r="L24" s="28">
        <f t="shared" si="6"/>
        <v>2056673</v>
      </c>
      <c r="N24" s="82"/>
      <c r="O24" s="82"/>
    </row>
    <row r="25" spans="1:15" s="89" customFormat="1" ht="12.75">
      <c r="A25" s="18">
        <v>1</v>
      </c>
      <c r="B25" s="19">
        <v>4</v>
      </c>
      <c r="C25" s="19">
        <v>1</v>
      </c>
      <c r="D25" s="20" t="s">
        <v>17</v>
      </c>
      <c r="E25" s="25">
        <v>226005</v>
      </c>
      <c r="F25" s="25">
        <v>9276</v>
      </c>
      <c r="G25" s="25">
        <v>0</v>
      </c>
      <c r="H25" s="25">
        <f>+E25+F25+G25</f>
        <v>235281</v>
      </c>
      <c r="I25" s="25">
        <v>616551</v>
      </c>
      <c r="J25" s="25">
        <v>562296</v>
      </c>
      <c r="K25" s="25">
        <v>642545</v>
      </c>
      <c r="L25" s="94">
        <f>+K25+J25+I25+H25</f>
        <v>2056673</v>
      </c>
      <c r="N25" s="90"/>
      <c r="O25" s="90"/>
    </row>
    <row r="26" spans="1:15" ht="12.75">
      <c r="A26" s="11">
        <v>2</v>
      </c>
      <c r="B26" s="29"/>
      <c r="C26" s="12">
        <v>2</v>
      </c>
      <c r="D26" s="13" t="s">
        <v>18</v>
      </c>
      <c r="E26" s="30">
        <f>E27+E32+E36+E43+E47+E53+E56+E60</f>
        <v>891898</v>
      </c>
      <c r="F26" s="30">
        <f>F27+F32+F36+F43+F47+F53+F56+F60</f>
        <v>53472</v>
      </c>
      <c r="G26" s="30">
        <f>G27+G32+G36+G43+G47+G53+G56+G60</f>
        <v>58472</v>
      </c>
      <c r="H26" s="30">
        <f t="shared" si="5"/>
        <v>1003842</v>
      </c>
      <c r="I26" s="30">
        <f>I27+I32+I36+I43+I47+I53+I56+I60</f>
        <v>1620772</v>
      </c>
      <c r="J26" s="30">
        <f>J27+J32+J36+J43+J47+J53+J56+J60</f>
        <v>1638749</v>
      </c>
      <c r="K26" s="30">
        <f>K27+K32+K36+K43+K47+K53+K56+K60</f>
        <v>2703103</v>
      </c>
      <c r="L26" s="30">
        <f t="shared" si="3"/>
        <v>6966466</v>
      </c>
      <c r="N26" s="82"/>
      <c r="O26" s="82"/>
    </row>
    <row r="27" spans="1:15" ht="12.75">
      <c r="A27" s="15">
        <v>2</v>
      </c>
      <c r="B27" s="16">
        <v>1</v>
      </c>
      <c r="C27" s="16" t="s">
        <v>5</v>
      </c>
      <c r="D27" s="31" t="s">
        <v>19</v>
      </c>
      <c r="E27" s="32">
        <f aca="true" t="shared" si="7" ref="E27:J27">SUM(E28:E31)</f>
        <v>100275</v>
      </c>
      <c r="F27" s="32">
        <f t="shared" si="7"/>
        <v>13125</v>
      </c>
      <c r="G27" s="32">
        <f t="shared" si="7"/>
        <v>5250</v>
      </c>
      <c r="H27" s="32">
        <f t="shared" si="7"/>
        <v>118650</v>
      </c>
      <c r="I27" s="32">
        <f t="shared" si="7"/>
        <v>175875</v>
      </c>
      <c r="J27" s="32">
        <f t="shared" si="7"/>
        <v>382200</v>
      </c>
      <c r="K27" s="32">
        <f>SUM(K28:K31)</f>
        <v>400155</v>
      </c>
      <c r="L27" s="32">
        <f t="shared" si="3"/>
        <v>1076880</v>
      </c>
      <c r="N27" s="82"/>
      <c r="O27" s="82"/>
    </row>
    <row r="28" spans="1:15" s="35" customFormat="1" ht="12.75">
      <c r="A28" s="18">
        <v>2</v>
      </c>
      <c r="B28" s="19">
        <v>1</v>
      </c>
      <c r="C28" s="19">
        <v>1</v>
      </c>
      <c r="D28" s="33" t="s">
        <v>20</v>
      </c>
      <c r="E28" s="34">
        <v>100275</v>
      </c>
      <c r="F28" s="34">
        <v>13125</v>
      </c>
      <c r="G28" s="34">
        <v>5250</v>
      </c>
      <c r="H28" s="34">
        <f>+E28+F28+G28</f>
        <v>118650</v>
      </c>
      <c r="I28" s="34">
        <v>175875</v>
      </c>
      <c r="J28" s="34">
        <v>382200</v>
      </c>
      <c r="K28" s="34">
        <v>400155</v>
      </c>
      <c r="L28" s="23">
        <f t="shared" si="3"/>
        <v>1076880</v>
      </c>
      <c r="N28" s="82"/>
      <c r="O28" s="82"/>
    </row>
    <row r="29" spans="1:15" s="35" customFormat="1" ht="12.75" hidden="1">
      <c r="A29" s="18">
        <v>2</v>
      </c>
      <c r="B29" s="19">
        <v>1</v>
      </c>
      <c r="C29" s="19">
        <v>4</v>
      </c>
      <c r="D29" s="33" t="s">
        <v>21</v>
      </c>
      <c r="E29" s="22">
        <v>0</v>
      </c>
      <c r="F29" s="22">
        <v>0</v>
      </c>
      <c r="G29" s="22">
        <v>0</v>
      </c>
      <c r="H29" s="22">
        <f>+E29+F29+G29</f>
        <v>0</v>
      </c>
      <c r="I29" s="22">
        <v>0</v>
      </c>
      <c r="J29" s="22">
        <v>0</v>
      </c>
      <c r="K29" s="22">
        <v>0</v>
      </c>
      <c r="L29" s="23">
        <f t="shared" si="3"/>
        <v>0</v>
      </c>
      <c r="N29" s="82"/>
      <c r="O29" s="82"/>
    </row>
    <row r="30" spans="1:15" s="35" customFormat="1" ht="12.75" hidden="1">
      <c r="A30" s="18">
        <v>2</v>
      </c>
      <c r="B30" s="19">
        <v>1</v>
      </c>
      <c r="C30" s="19">
        <v>5</v>
      </c>
      <c r="D30" s="33" t="s">
        <v>22</v>
      </c>
      <c r="E30" s="34">
        <v>0</v>
      </c>
      <c r="F30" s="34">
        <v>0</v>
      </c>
      <c r="G30" s="34">
        <v>0</v>
      </c>
      <c r="H30" s="34">
        <f>+E30+F30+G30</f>
        <v>0</v>
      </c>
      <c r="I30" s="34">
        <v>0</v>
      </c>
      <c r="J30" s="34">
        <v>0</v>
      </c>
      <c r="K30" s="34">
        <v>0</v>
      </c>
      <c r="L30" s="23">
        <f t="shared" si="3"/>
        <v>0</v>
      </c>
      <c r="N30" s="82"/>
      <c r="O30" s="82"/>
    </row>
    <row r="31" spans="1:15" s="35" customFormat="1" ht="12.75" hidden="1">
      <c r="A31" s="18">
        <v>2</v>
      </c>
      <c r="B31" s="19">
        <v>1</v>
      </c>
      <c r="C31" s="19">
        <v>9</v>
      </c>
      <c r="D31" s="33" t="s">
        <v>23</v>
      </c>
      <c r="E31" s="37">
        <v>0</v>
      </c>
      <c r="F31" s="37">
        <v>0</v>
      </c>
      <c r="G31" s="37">
        <v>0</v>
      </c>
      <c r="H31" s="37">
        <f>+E31+F31+G31</f>
        <v>0</v>
      </c>
      <c r="I31" s="37">
        <v>0</v>
      </c>
      <c r="J31" s="37">
        <v>0</v>
      </c>
      <c r="K31" s="37">
        <v>0</v>
      </c>
      <c r="L31" s="23">
        <f t="shared" si="3"/>
        <v>0</v>
      </c>
      <c r="N31" s="82"/>
      <c r="O31" s="82"/>
    </row>
    <row r="32" spans="1:15" ht="12.75">
      <c r="A32" s="15">
        <v>2</v>
      </c>
      <c r="B32" s="16">
        <v>2</v>
      </c>
      <c r="C32" s="16" t="s">
        <v>5</v>
      </c>
      <c r="D32" s="31" t="s">
        <v>24</v>
      </c>
      <c r="E32" s="39">
        <f aca="true" t="shared" si="8" ref="E32:J32">SUM(E33:E35)</f>
        <v>0</v>
      </c>
      <c r="F32" s="39">
        <f t="shared" si="8"/>
        <v>0</v>
      </c>
      <c r="G32" s="39">
        <f t="shared" si="8"/>
        <v>0</v>
      </c>
      <c r="H32" s="39">
        <f t="shared" si="8"/>
        <v>0</v>
      </c>
      <c r="I32" s="39">
        <f t="shared" si="8"/>
        <v>0</v>
      </c>
      <c r="J32" s="39">
        <f t="shared" si="8"/>
        <v>0</v>
      </c>
      <c r="K32" s="39">
        <f>SUM(K33:K35)</f>
        <v>70000</v>
      </c>
      <c r="L32" s="39">
        <f t="shared" si="3"/>
        <v>70000</v>
      </c>
      <c r="N32" s="82"/>
      <c r="O32" s="82"/>
    </row>
    <row r="33" spans="1:15" s="35" customFormat="1" ht="12.75">
      <c r="A33" s="18">
        <v>2</v>
      </c>
      <c r="B33" s="19">
        <v>2</v>
      </c>
      <c r="C33" s="19">
        <v>2</v>
      </c>
      <c r="D33" s="33" t="s">
        <v>25</v>
      </c>
      <c r="E33" s="22">
        <v>0</v>
      </c>
      <c r="F33" s="22">
        <v>0</v>
      </c>
      <c r="G33" s="22">
        <v>0</v>
      </c>
      <c r="H33" s="22">
        <f>+E33+F33+G33</f>
        <v>0</v>
      </c>
      <c r="I33" s="22">
        <v>0</v>
      </c>
      <c r="J33" s="22">
        <v>0</v>
      </c>
      <c r="K33" s="22">
        <v>70000</v>
      </c>
      <c r="L33" s="23">
        <f t="shared" si="3"/>
        <v>70000</v>
      </c>
      <c r="N33" s="82"/>
      <c r="O33" s="82"/>
    </row>
    <row r="34" spans="1:15" s="35" customFormat="1" ht="12.75" hidden="1">
      <c r="A34" s="18">
        <v>2</v>
      </c>
      <c r="B34" s="19">
        <v>2</v>
      </c>
      <c r="C34" s="19">
        <v>3</v>
      </c>
      <c r="D34" s="40" t="s">
        <v>26</v>
      </c>
      <c r="E34" s="38">
        <v>0</v>
      </c>
      <c r="F34" s="38">
        <v>0</v>
      </c>
      <c r="G34" s="38">
        <v>0</v>
      </c>
      <c r="H34" s="38">
        <f>+E34+F34+G34</f>
        <v>0</v>
      </c>
      <c r="I34" s="38">
        <v>0</v>
      </c>
      <c r="J34" s="38">
        <v>0</v>
      </c>
      <c r="K34" s="38">
        <v>0</v>
      </c>
      <c r="L34" s="23">
        <f t="shared" si="3"/>
        <v>0</v>
      </c>
      <c r="N34" s="82"/>
      <c r="O34" s="82"/>
    </row>
    <row r="35" spans="1:15" s="35" customFormat="1" ht="12.75" hidden="1">
      <c r="A35" s="18">
        <v>2</v>
      </c>
      <c r="B35" s="19">
        <v>2</v>
      </c>
      <c r="C35" s="19">
        <v>9</v>
      </c>
      <c r="D35" s="40" t="s">
        <v>23</v>
      </c>
      <c r="E35" s="37">
        <v>0</v>
      </c>
      <c r="F35" s="37">
        <v>0</v>
      </c>
      <c r="G35" s="37">
        <v>0</v>
      </c>
      <c r="H35" s="37">
        <f>+E35+F35+G35</f>
        <v>0</v>
      </c>
      <c r="I35" s="37">
        <v>0</v>
      </c>
      <c r="J35" s="37">
        <v>0</v>
      </c>
      <c r="K35" s="37">
        <v>0</v>
      </c>
      <c r="L35" s="23">
        <f t="shared" si="3"/>
        <v>0</v>
      </c>
      <c r="N35" s="82"/>
      <c r="O35" s="82"/>
    </row>
    <row r="36" spans="1:15" ht="12.75">
      <c r="A36" s="15">
        <v>2</v>
      </c>
      <c r="B36" s="16">
        <v>3</v>
      </c>
      <c r="C36" s="16" t="s">
        <v>5</v>
      </c>
      <c r="D36" s="31" t="s">
        <v>27</v>
      </c>
      <c r="E36" s="39">
        <f aca="true" t="shared" si="9" ref="E36:J36">SUM(E37:E42)</f>
        <v>241894</v>
      </c>
      <c r="F36" s="39">
        <f t="shared" si="9"/>
        <v>12080</v>
      </c>
      <c r="G36" s="39">
        <f t="shared" si="9"/>
        <v>15830</v>
      </c>
      <c r="H36" s="39">
        <f t="shared" si="9"/>
        <v>269804</v>
      </c>
      <c r="I36" s="39">
        <f t="shared" si="9"/>
        <v>492149</v>
      </c>
      <c r="J36" s="39">
        <f t="shared" si="9"/>
        <v>348511</v>
      </c>
      <c r="K36" s="39">
        <f>SUM(K37:K42)</f>
        <v>565745</v>
      </c>
      <c r="L36" s="39">
        <f t="shared" si="3"/>
        <v>1676209</v>
      </c>
      <c r="N36" s="82"/>
      <c r="O36" s="82"/>
    </row>
    <row r="37" spans="1:15" s="35" customFormat="1" ht="12.75">
      <c r="A37" s="18">
        <v>2</v>
      </c>
      <c r="B37" s="19">
        <v>3</v>
      </c>
      <c r="C37" s="19">
        <v>1</v>
      </c>
      <c r="D37" s="33" t="s">
        <v>136</v>
      </c>
      <c r="E37" s="34">
        <v>234894</v>
      </c>
      <c r="F37" s="34">
        <v>10580</v>
      </c>
      <c r="G37" s="34">
        <v>7830</v>
      </c>
      <c r="H37" s="34">
        <f aca="true" t="shared" si="10" ref="H37:H42">+E37+F37+G37</f>
        <v>253304</v>
      </c>
      <c r="I37" s="34">
        <v>488149</v>
      </c>
      <c r="J37" s="34">
        <v>344511</v>
      </c>
      <c r="K37" s="34">
        <v>563745</v>
      </c>
      <c r="L37" s="94">
        <f t="shared" si="3"/>
        <v>1649709</v>
      </c>
      <c r="N37" s="82"/>
      <c r="O37" s="82"/>
    </row>
    <row r="38" spans="1:15" s="35" customFormat="1" ht="12.75">
      <c r="A38" s="18">
        <v>2</v>
      </c>
      <c r="B38" s="19">
        <v>3</v>
      </c>
      <c r="C38" s="19">
        <v>3</v>
      </c>
      <c r="D38" s="33" t="s">
        <v>28</v>
      </c>
      <c r="E38" s="22">
        <v>0</v>
      </c>
      <c r="F38" s="22">
        <v>0</v>
      </c>
      <c r="G38" s="22">
        <v>4500</v>
      </c>
      <c r="H38" s="22">
        <f t="shared" si="10"/>
        <v>4500</v>
      </c>
      <c r="I38" s="22">
        <v>0</v>
      </c>
      <c r="J38" s="22">
        <v>0</v>
      </c>
      <c r="K38" s="22">
        <v>0</v>
      </c>
      <c r="L38" s="23">
        <f t="shared" si="3"/>
        <v>4500</v>
      </c>
      <c r="N38" s="82"/>
      <c r="O38" s="82"/>
    </row>
    <row r="39" spans="1:15" s="35" customFormat="1" ht="12.75" hidden="1">
      <c r="A39" s="18">
        <v>2</v>
      </c>
      <c r="B39" s="19">
        <v>3</v>
      </c>
      <c r="C39" s="19">
        <v>4</v>
      </c>
      <c r="D39" s="33" t="s">
        <v>29</v>
      </c>
      <c r="E39" s="22">
        <v>0</v>
      </c>
      <c r="F39" s="22">
        <v>0</v>
      </c>
      <c r="G39" s="22">
        <v>0</v>
      </c>
      <c r="H39" s="22">
        <f t="shared" si="10"/>
        <v>0</v>
      </c>
      <c r="I39" s="22">
        <v>0</v>
      </c>
      <c r="J39" s="22">
        <v>0</v>
      </c>
      <c r="K39" s="22">
        <v>0</v>
      </c>
      <c r="L39" s="23">
        <f t="shared" si="3"/>
        <v>0</v>
      </c>
      <c r="N39" s="82"/>
      <c r="O39" s="82"/>
    </row>
    <row r="40" spans="1:15" s="35" customFormat="1" ht="12.75">
      <c r="A40" s="18">
        <v>2</v>
      </c>
      <c r="B40" s="19">
        <v>3</v>
      </c>
      <c r="C40" s="19">
        <v>5</v>
      </c>
      <c r="D40" s="33" t="s">
        <v>30</v>
      </c>
      <c r="E40" s="22">
        <v>7000</v>
      </c>
      <c r="F40" s="22">
        <v>1500</v>
      </c>
      <c r="G40" s="22">
        <v>3500</v>
      </c>
      <c r="H40" s="22">
        <f t="shared" si="10"/>
        <v>12000</v>
      </c>
      <c r="I40" s="22">
        <v>4000</v>
      </c>
      <c r="J40" s="22">
        <v>4000</v>
      </c>
      <c r="K40" s="22">
        <v>2000</v>
      </c>
      <c r="L40" s="23">
        <f t="shared" si="3"/>
        <v>22000</v>
      </c>
      <c r="N40" s="82"/>
      <c r="O40" s="82"/>
    </row>
    <row r="41" spans="1:15" s="35" customFormat="1" ht="12.75" hidden="1">
      <c r="A41" s="18">
        <v>2</v>
      </c>
      <c r="B41" s="19">
        <v>3</v>
      </c>
      <c r="C41" s="19">
        <v>6</v>
      </c>
      <c r="D41" s="33" t="s">
        <v>31</v>
      </c>
      <c r="E41" s="34">
        <v>0</v>
      </c>
      <c r="F41" s="34">
        <v>0</v>
      </c>
      <c r="G41" s="34">
        <v>0</v>
      </c>
      <c r="H41" s="34">
        <f t="shared" si="10"/>
        <v>0</v>
      </c>
      <c r="I41" s="34">
        <v>0</v>
      </c>
      <c r="J41" s="34">
        <v>0</v>
      </c>
      <c r="K41" s="34">
        <v>0</v>
      </c>
      <c r="L41" s="23">
        <f t="shared" si="3"/>
        <v>0</v>
      </c>
      <c r="N41" s="82"/>
      <c r="O41" s="82"/>
    </row>
    <row r="42" spans="1:15" s="35" customFormat="1" ht="12.75" hidden="1">
      <c r="A42" s="18">
        <v>2</v>
      </c>
      <c r="B42" s="19">
        <v>3</v>
      </c>
      <c r="C42" s="19">
        <v>9</v>
      </c>
      <c r="D42" s="33" t="s">
        <v>23</v>
      </c>
      <c r="E42" s="34">
        <v>0</v>
      </c>
      <c r="F42" s="34">
        <v>0</v>
      </c>
      <c r="G42" s="34">
        <v>0</v>
      </c>
      <c r="H42" s="34">
        <f t="shared" si="10"/>
        <v>0</v>
      </c>
      <c r="I42" s="34">
        <v>0</v>
      </c>
      <c r="J42" s="34">
        <v>0</v>
      </c>
      <c r="K42" s="34">
        <v>0</v>
      </c>
      <c r="L42" s="23">
        <f t="shared" si="3"/>
        <v>0</v>
      </c>
      <c r="N42" s="82"/>
      <c r="O42" s="82"/>
    </row>
    <row r="43" spans="1:15" ht="12.75" hidden="1">
      <c r="A43" s="15">
        <v>2</v>
      </c>
      <c r="B43" s="16">
        <v>4</v>
      </c>
      <c r="C43" s="16" t="s">
        <v>5</v>
      </c>
      <c r="D43" s="31" t="s">
        <v>32</v>
      </c>
      <c r="E43" s="32">
        <f aca="true" t="shared" si="11" ref="E43:J43">SUM(E44:E46)</f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>SUM(K44:K46)</f>
        <v>0</v>
      </c>
      <c r="L43" s="32">
        <f t="shared" si="3"/>
        <v>0</v>
      </c>
      <c r="N43" s="82"/>
      <c r="O43" s="82"/>
    </row>
    <row r="44" spans="1:15" s="35" customFormat="1" ht="12.75" hidden="1">
      <c r="A44" s="18">
        <v>2</v>
      </c>
      <c r="B44" s="19">
        <v>4</v>
      </c>
      <c r="C44" s="19">
        <v>2</v>
      </c>
      <c r="D44" s="33" t="s">
        <v>33</v>
      </c>
      <c r="E44" s="34">
        <v>0</v>
      </c>
      <c r="F44" s="34">
        <v>0</v>
      </c>
      <c r="G44" s="34">
        <v>0</v>
      </c>
      <c r="H44" s="34">
        <f>+E44+F44+G44</f>
        <v>0</v>
      </c>
      <c r="I44" s="34">
        <v>0</v>
      </c>
      <c r="J44" s="34">
        <v>0</v>
      </c>
      <c r="K44" s="34">
        <v>0</v>
      </c>
      <c r="L44" s="23">
        <f t="shared" si="3"/>
        <v>0</v>
      </c>
      <c r="N44" s="82"/>
      <c r="O44" s="82"/>
    </row>
    <row r="45" spans="1:15" s="35" customFormat="1" ht="12.75" hidden="1">
      <c r="A45" s="18">
        <v>2</v>
      </c>
      <c r="B45" s="19">
        <v>4</v>
      </c>
      <c r="C45" s="19">
        <v>4</v>
      </c>
      <c r="D45" s="33" t="s">
        <v>34</v>
      </c>
      <c r="E45" s="34">
        <v>0</v>
      </c>
      <c r="F45" s="34">
        <v>0</v>
      </c>
      <c r="G45" s="34">
        <v>0</v>
      </c>
      <c r="H45" s="34">
        <f>+E45+F45+G45</f>
        <v>0</v>
      </c>
      <c r="I45" s="34">
        <v>0</v>
      </c>
      <c r="J45" s="34">
        <v>0</v>
      </c>
      <c r="K45" s="34">
        <v>0</v>
      </c>
      <c r="L45" s="23">
        <f t="shared" si="3"/>
        <v>0</v>
      </c>
      <c r="N45" s="82"/>
      <c r="O45" s="82"/>
    </row>
    <row r="46" spans="1:15" s="35" customFormat="1" ht="12.75" hidden="1">
      <c r="A46" s="18">
        <v>2</v>
      </c>
      <c r="B46" s="19">
        <v>4</v>
      </c>
      <c r="C46" s="19">
        <v>9</v>
      </c>
      <c r="D46" s="33" t="s">
        <v>23</v>
      </c>
      <c r="E46" s="34">
        <v>0</v>
      </c>
      <c r="F46" s="34">
        <v>0</v>
      </c>
      <c r="G46" s="34">
        <v>0</v>
      </c>
      <c r="H46" s="34">
        <f>+E46+F46+G46</f>
        <v>0</v>
      </c>
      <c r="I46" s="34">
        <v>0</v>
      </c>
      <c r="J46" s="34">
        <v>0</v>
      </c>
      <c r="K46" s="34">
        <v>0</v>
      </c>
      <c r="L46" s="23">
        <f t="shared" si="3"/>
        <v>0</v>
      </c>
      <c r="N46" s="82"/>
      <c r="O46" s="82"/>
    </row>
    <row r="47" spans="1:15" ht="12.75">
      <c r="A47" s="15">
        <v>2</v>
      </c>
      <c r="B47" s="16">
        <v>5</v>
      </c>
      <c r="C47" s="16" t="s">
        <v>5</v>
      </c>
      <c r="D47" s="31" t="s">
        <v>35</v>
      </c>
      <c r="E47" s="32">
        <f aca="true" t="shared" si="12" ref="E47:J47">SUM(E48:E52)</f>
        <v>5000</v>
      </c>
      <c r="F47" s="32">
        <f t="shared" si="12"/>
        <v>0</v>
      </c>
      <c r="G47" s="32">
        <f t="shared" si="12"/>
        <v>0</v>
      </c>
      <c r="H47" s="32">
        <f t="shared" si="12"/>
        <v>5000</v>
      </c>
      <c r="I47" s="32">
        <f t="shared" si="12"/>
        <v>10000</v>
      </c>
      <c r="J47" s="32">
        <f t="shared" si="12"/>
        <v>10000</v>
      </c>
      <c r="K47" s="32">
        <f>SUM(K48:K52)</f>
        <v>145000</v>
      </c>
      <c r="L47" s="32">
        <f t="shared" si="3"/>
        <v>170000</v>
      </c>
      <c r="N47" s="82"/>
      <c r="O47" s="82"/>
    </row>
    <row r="48" spans="1:15" s="35" customFormat="1" ht="12.75" hidden="1">
      <c r="A48" s="18">
        <v>2</v>
      </c>
      <c r="B48" s="19">
        <v>5</v>
      </c>
      <c r="C48" s="19">
        <v>2</v>
      </c>
      <c r="D48" s="33" t="s">
        <v>36</v>
      </c>
      <c r="E48" s="22">
        <v>0</v>
      </c>
      <c r="F48" s="22">
        <v>0</v>
      </c>
      <c r="G48" s="22">
        <v>0</v>
      </c>
      <c r="H48" s="22">
        <f>+E48+F48+G48</f>
        <v>0</v>
      </c>
      <c r="I48" s="22">
        <v>0</v>
      </c>
      <c r="J48" s="22">
        <v>0</v>
      </c>
      <c r="K48" s="22"/>
      <c r="L48" s="23">
        <f t="shared" si="3"/>
        <v>0</v>
      </c>
      <c r="N48" s="82"/>
      <c r="O48" s="82"/>
    </row>
    <row r="49" spans="1:15" s="35" customFormat="1" ht="12.75" hidden="1">
      <c r="A49" s="18">
        <v>2</v>
      </c>
      <c r="B49" s="19">
        <v>5</v>
      </c>
      <c r="C49" s="19">
        <v>4</v>
      </c>
      <c r="D49" s="33" t="s">
        <v>37</v>
      </c>
      <c r="E49" s="22">
        <v>0</v>
      </c>
      <c r="F49" s="22">
        <v>0</v>
      </c>
      <c r="G49" s="22">
        <v>0</v>
      </c>
      <c r="H49" s="22">
        <f>+E49+F49+G49</f>
        <v>0</v>
      </c>
      <c r="I49" s="22">
        <v>0</v>
      </c>
      <c r="J49" s="22">
        <v>0</v>
      </c>
      <c r="K49" s="22">
        <v>0</v>
      </c>
      <c r="L49" s="23">
        <f t="shared" si="3"/>
        <v>0</v>
      </c>
      <c r="N49" s="82"/>
      <c r="O49" s="82"/>
    </row>
    <row r="50" spans="1:15" s="35" customFormat="1" ht="12.75">
      <c r="A50" s="18">
        <v>2</v>
      </c>
      <c r="B50" s="19">
        <v>5</v>
      </c>
      <c r="C50" s="19">
        <v>5</v>
      </c>
      <c r="D50" s="33" t="s">
        <v>38</v>
      </c>
      <c r="E50" s="36">
        <v>0</v>
      </c>
      <c r="F50" s="36">
        <v>0</v>
      </c>
      <c r="G50" s="36">
        <v>0</v>
      </c>
      <c r="H50" s="36">
        <f>+E50+F50+G50</f>
        <v>0</v>
      </c>
      <c r="I50" s="36">
        <v>0</v>
      </c>
      <c r="J50" s="36">
        <v>0</v>
      </c>
      <c r="K50" s="36">
        <v>120000</v>
      </c>
      <c r="L50" s="23">
        <f t="shared" si="3"/>
        <v>120000</v>
      </c>
      <c r="N50" s="82"/>
      <c r="O50" s="82"/>
    </row>
    <row r="51" spans="1:15" s="35" customFormat="1" ht="12.75">
      <c r="A51" s="18">
        <v>2</v>
      </c>
      <c r="B51" s="19">
        <v>5</v>
      </c>
      <c r="C51" s="19">
        <v>6</v>
      </c>
      <c r="D51" s="33" t="s">
        <v>39</v>
      </c>
      <c r="E51" s="22">
        <v>5000</v>
      </c>
      <c r="F51" s="22">
        <v>0</v>
      </c>
      <c r="G51" s="22">
        <v>0</v>
      </c>
      <c r="H51" s="22">
        <f>+E51+F51+G51</f>
        <v>5000</v>
      </c>
      <c r="I51" s="22">
        <v>10000</v>
      </c>
      <c r="J51" s="22">
        <v>10000</v>
      </c>
      <c r="K51" s="22">
        <v>25000</v>
      </c>
      <c r="L51" s="23">
        <f t="shared" si="3"/>
        <v>50000</v>
      </c>
      <c r="N51" s="82"/>
      <c r="O51" s="82"/>
    </row>
    <row r="52" spans="1:15" s="35" customFormat="1" ht="12.75" hidden="1">
      <c r="A52" s="18">
        <v>2</v>
      </c>
      <c r="B52" s="19">
        <v>5</v>
      </c>
      <c r="C52" s="19">
        <v>9</v>
      </c>
      <c r="D52" s="33" t="s">
        <v>23</v>
      </c>
      <c r="E52" s="34">
        <v>0</v>
      </c>
      <c r="F52" s="34">
        <v>0</v>
      </c>
      <c r="G52" s="34">
        <v>0</v>
      </c>
      <c r="H52" s="34">
        <f>+E52+F52+G52</f>
        <v>0</v>
      </c>
      <c r="I52" s="34">
        <v>0</v>
      </c>
      <c r="J52" s="34">
        <v>0</v>
      </c>
      <c r="K52" s="34">
        <v>0</v>
      </c>
      <c r="L52" s="23">
        <f t="shared" si="3"/>
        <v>0</v>
      </c>
      <c r="N52" s="82"/>
      <c r="O52" s="82"/>
    </row>
    <row r="53" spans="1:15" ht="12.75" hidden="1">
      <c r="A53" s="15">
        <v>2</v>
      </c>
      <c r="B53" s="16">
        <v>6</v>
      </c>
      <c r="C53" s="16" t="s">
        <v>5</v>
      </c>
      <c r="D53" s="31" t="s">
        <v>40</v>
      </c>
      <c r="E53" s="32">
        <f aca="true" t="shared" si="13" ref="E53:J53">SUM(E54:E55)</f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>SUM(K54:K55)</f>
        <v>0</v>
      </c>
      <c r="L53" s="32">
        <f t="shared" si="3"/>
        <v>0</v>
      </c>
      <c r="N53" s="82"/>
      <c r="O53" s="82"/>
    </row>
    <row r="54" spans="1:15" s="35" customFormat="1" ht="12.75" hidden="1">
      <c r="A54" s="18">
        <v>2</v>
      </c>
      <c r="B54" s="19">
        <v>6</v>
      </c>
      <c r="C54" s="19">
        <v>2</v>
      </c>
      <c r="D54" s="33" t="s">
        <v>41</v>
      </c>
      <c r="E54" s="22">
        <v>0</v>
      </c>
      <c r="F54" s="22">
        <v>0</v>
      </c>
      <c r="G54" s="22">
        <v>0</v>
      </c>
      <c r="H54" s="22">
        <f>+E54+F54+G54</f>
        <v>0</v>
      </c>
      <c r="I54" s="22">
        <v>0</v>
      </c>
      <c r="J54" s="22">
        <v>0</v>
      </c>
      <c r="K54" s="22">
        <v>0</v>
      </c>
      <c r="L54" s="23">
        <f t="shared" si="3"/>
        <v>0</v>
      </c>
      <c r="N54" s="82"/>
      <c r="O54" s="82"/>
    </row>
    <row r="55" spans="1:15" s="35" customFormat="1" ht="12.75" hidden="1">
      <c r="A55" s="18">
        <v>2</v>
      </c>
      <c r="B55" s="19">
        <v>6</v>
      </c>
      <c r="C55" s="19">
        <v>9</v>
      </c>
      <c r="D55" s="33" t="s">
        <v>23</v>
      </c>
      <c r="E55" s="34">
        <v>0</v>
      </c>
      <c r="F55" s="34">
        <v>0</v>
      </c>
      <c r="G55" s="34">
        <v>0</v>
      </c>
      <c r="H55" s="34">
        <f>+E55+F55+G55</f>
        <v>0</v>
      </c>
      <c r="I55" s="34">
        <v>0</v>
      </c>
      <c r="J55" s="34">
        <v>0</v>
      </c>
      <c r="K55" s="34">
        <v>0</v>
      </c>
      <c r="L55" s="23">
        <f t="shared" si="3"/>
        <v>0</v>
      </c>
      <c r="N55" s="82"/>
      <c r="O55" s="82"/>
    </row>
    <row r="56" spans="1:15" ht="12.75" hidden="1">
      <c r="A56" s="15">
        <v>2</v>
      </c>
      <c r="B56" s="16">
        <v>7</v>
      </c>
      <c r="C56" s="16" t="s">
        <v>5</v>
      </c>
      <c r="D56" s="31" t="s">
        <v>42</v>
      </c>
      <c r="E56" s="32">
        <f aca="true" t="shared" si="14" ref="E56:K56">SUM(E57:E59)</f>
        <v>0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3"/>
        <v>0</v>
      </c>
      <c r="N56" s="82"/>
      <c r="O56" s="82"/>
    </row>
    <row r="57" spans="1:15" s="35" customFormat="1" ht="12.75" hidden="1">
      <c r="A57" s="18">
        <v>2</v>
      </c>
      <c r="B57" s="19">
        <v>7</v>
      </c>
      <c r="C57" s="19">
        <v>2</v>
      </c>
      <c r="D57" s="33" t="s">
        <v>43</v>
      </c>
      <c r="E57" s="22">
        <v>0</v>
      </c>
      <c r="F57" s="22">
        <v>0</v>
      </c>
      <c r="G57" s="22">
        <v>0</v>
      </c>
      <c r="H57" s="22">
        <f>+E57+F57+G57</f>
        <v>0</v>
      </c>
      <c r="I57" s="22">
        <v>0</v>
      </c>
      <c r="J57" s="22">
        <v>0</v>
      </c>
      <c r="K57" s="22">
        <v>0</v>
      </c>
      <c r="L57" s="23">
        <f t="shared" si="3"/>
        <v>0</v>
      </c>
      <c r="N57" s="82"/>
      <c r="O57" s="82"/>
    </row>
    <row r="58" spans="1:15" s="35" customFormat="1" ht="12.75" hidden="1">
      <c r="A58" s="18">
        <v>2</v>
      </c>
      <c r="B58" s="19">
        <v>7</v>
      </c>
      <c r="C58" s="19">
        <v>4</v>
      </c>
      <c r="D58" s="33" t="s">
        <v>44</v>
      </c>
      <c r="E58" s="34">
        <v>0</v>
      </c>
      <c r="F58" s="34">
        <v>0</v>
      </c>
      <c r="G58" s="34">
        <v>0</v>
      </c>
      <c r="H58" s="34">
        <f>+E58+F58+G58</f>
        <v>0</v>
      </c>
      <c r="I58" s="34">
        <v>0</v>
      </c>
      <c r="J58" s="34">
        <v>0</v>
      </c>
      <c r="K58" s="34">
        <v>0</v>
      </c>
      <c r="L58" s="23">
        <f t="shared" si="3"/>
        <v>0</v>
      </c>
      <c r="N58" s="82"/>
      <c r="O58" s="82"/>
    </row>
    <row r="59" spans="1:15" s="35" customFormat="1" ht="12.75" hidden="1">
      <c r="A59" s="18">
        <v>2</v>
      </c>
      <c r="B59" s="19">
        <v>7</v>
      </c>
      <c r="C59" s="19">
        <v>9</v>
      </c>
      <c r="D59" s="33" t="s">
        <v>23</v>
      </c>
      <c r="E59" s="34">
        <v>0</v>
      </c>
      <c r="F59" s="34">
        <v>0</v>
      </c>
      <c r="G59" s="34">
        <v>0</v>
      </c>
      <c r="H59" s="34">
        <f>+E59+F59+G59</f>
        <v>0</v>
      </c>
      <c r="I59" s="34">
        <v>0</v>
      </c>
      <c r="J59" s="34">
        <v>0</v>
      </c>
      <c r="K59" s="34">
        <v>0</v>
      </c>
      <c r="L59" s="23">
        <f t="shared" si="3"/>
        <v>0</v>
      </c>
      <c r="N59" s="82"/>
      <c r="O59" s="82"/>
    </row>
    <row r="60" spans="1:15" ht="12.75">
      <c r="A60" s="15">
        <v>2</v>
      </c>
      <c r="B60" s="16">
        <v>9</v>
      </c>
      <c r="C60" s="16" t="s">
        <v>5</v>
      </c>
      <c r="D60" s="31" t="s">
        <v>46</v>
      </c>
      <c r="E60" s="32">
        <f aca="true" t="shared" si="15" ref="E60:J60">SUM(E61:E67)</f>
        <v>544729</v>
      </c>
      <c r="F60" s="32">
        <f t="shared" si="15"/>
        <v>28267</v>
      </c>
      <c r="G60" s="32">
        <f t="shared" si="15"/>
        <v>37392</v>
      </c>
      <c r="H60" s="32">
        <f t="shared" si="15"/>
        <v>610388</v>
      </c>
      <c r="I60" s="32">
        <f t="shared" si="15"/>
        <v>942748</v>
      </c>
      <c r="J60" s="32">
        <f t="shared" si="15"/>
        <v>898038</v>
      </c>
      <c r="K60" s="32">
        <f>SUM(K61:K67)</f>
        <v>1522203</v>
      </c>
      <c r="L60" s="32">
        <f t="shared" si="3"/>
        <v>3973377</v>
      </c>
      <c r="N60" s="82"/>
      <c r="O60" s="82"/>
    </row>
    <row r="61" spans="1:15" s="35" customFormat="1" ht="12.75">
      <c r="A61" s="18">
        <v>2</v>
      </c>
      <c r="B61" s="19">
        <v>9</v>
      </c>
      <c r="C61" s="19">
        <v>1</v>
      </c>
      <c r="D61" s="33" t="s">
        <v>47</v>
      </c>
      <c r="E61" s="22">
        <v>100575</v>
      </c>
      <c r="F61" s="22">
        <v>7545</v>
      </c>
      <c r="G61" s="22">
        <v>4170</v>
      </c>
      <c r="H61" s="22">
        <f aca="true" t="shared" si="16" ref="H61:H68">+E61+F61+G61</f>
        <v>112290</v>
      </c>
      <c r="I61" s="22">
        <v>175215</v>
      </c>
      <c r="J61" s="22">
        <v>248280</v>
      </c>
      <c r="K61" s="22">
        <v>309735</v>
      </c>
      <c r="L61" s="23">
        <f t="shared" si="3"/>
        <v>845520</v>
      </c>
      <c r="N61" s="82"/>
      <c r="O61" s="82"/>
    </row>
    <row r="62" spans="1:15" s="35" customFormat="1" ht="12.75">
      <c r="A62" s="18">
        <v>2</v>
      </c>
      <c r="B62" s="19">
        <v>9</v>
      </c>
      <c r="C62" s="19">
        <v>2</v>
      </c>
      <c r="D62" s="33" t="s">
        <v>48</v>
      </c>
      <c r="E62" s="22">
        <v>150685</v>
      </c>
      <c r="F62" s="22">
        <v>5023</v>
      </c>
      <c r="G62" s="22">
        <v>5023</v>
      </c>
      <c r="H62" s="22">
        <f t="shared" si="16"/>
        <v>160731</v>
      </c>
      <c r="I62" s="22">
        <v>261187</v>
      </c>
      <c r="J62" s="22">
        <v>221004</v>
      </c>
      <c r="K62" s="22">
        <v>361643</v>
      </c>
      <c r="L62" s="23">
        <f t="shared" si="3"/>
        <v>1004565</v>
      </c>
      <c r="N62" s="82"/>
      <c r="O62" s="82"/>
    </row>
    <row r="63" spans="1:15" s="35" customFormat="1" ht="12.75">
      <c r="A63" s="18">
        <v>2</v>
      </c>
      <c r="B63" s="19">
        <v>9</v>
      </c>
      <c r="C63" s="19">
        <v>3</v>
      </c>
      <c r="D63" s="33" t="s">
        <v>49</v>
      </c>
      <c r="E63" s="22">
        <v>37500</v>
      </c>
      <c r="F63" s="22">
        <v>1250</v>
      </c>
      <c r="G63" s="22">
        <v>1250</v>
      </c>
      <c r="H63" s="22">
        <f t="shared" si="16"/>
        <v>40000</v>
      </c>
      <c r="I63" s="22">
        <v>65000</v>
      </c>
      <c r="J63" s="22">
        <v>55000</v>
      </c>
      <c r="K63" s="22">
        <v>90000</v>
      </c>
      <c r="L63" s="23">
        <f t="shared" si="3"/>
        <v>250000</v>
      </c>
      <c r="N63" s="82"/>
      <c r="O63" s="82"/>
    </row>
    <row r="64" spans="1:15" s="35" customFormat="1" ht="12.75" hidden="1">
      <c r="A64" s="18">
        <v>2</v>
      </c>
      <c r="B64" s="19">
        <v>9</v>
      </c>
      <c r="C64" s="19">
        <v>4</v>
      </c>
      <c r="D64" s="41" t="s">
        <v>50</v>
      </c>
      <c r="E64" s="34">
        <v>0</v>
      </c>
      <c r="F64" s="34">
        <v>0</v>
      </c>
      <c r="G64" s="34"/>
      <c r="H64" s="34">
        <f t="shared" si="16"/>
        <v>0</v>
      </c>
      <c r="I64" s="34"/>
      <c r="J64" s="34"/>
      <c r="K64" s="34"/>
      <c r="L64" s="23">
        <f t="shared" si="3"/>
        <v>0</v>
      </c>
      <c r="N64" s="82"/>
      <c r="O64" s="82"/>
    </row>
    <row r="65" spans="1:15" s="35" customFormat="1" ht="12.75">
      <c r="A65" s="18">
        <v>2</v>
      </c>
      <c r="B65" s="19">
        <v>9</v>
      </c>
      <c r="C65" s="19">
        <v>6</v>
      </c>
      <c r="D65" s="33" t="s">
        <v>51</v>
      </c>
      <c r="E65" s="22">
        <v>253469</v>
      </c>
      <c r="F65" s="22">
        <v>13949</v>
      </c>
      <c r="G65" s="22">
        <v>26449</v>
      </c>
      <c r="H65" s="22">
        <f t="shared" si="16"/>
        <v>293867</v>
      </c>
      <c r="I65" s="22">
        <v>439346</v>
      </c>
      <c r="J65" s="22">
        <v>371754</v>
      </c>
      <c r="K65" s="22">
        <v>608325</v>
      </c>
      <c r="L65" s="23">
        <f t="shared" si="3"/>
        <v>1713292</v>
      </c>
      <c r="N65" s="82"/>
      <c r="O65" s="82"/>
    </row>
    <row r="66" spans="1:15" s="35" customFormat="1" ht="12.75">
      <c r="A66" s="18">
        <v>2</v>
      </c>
      <c r="B66" s="19">
        <v>9</v>
      </c>
      <c r="C66" s="19">
        <v>7</v>
      </c>
      <c r="D66" s="33" t="s">
        <v>45</v>
      </c>
      <c r="E66" s="22">
        <v>0</v>
      </c>
      <c r="F66" s="22">
        <v>0</v>
      </c>
      <c r="G66" s="22">
        <v>0</v>
      </c>
      <c r="H66" s="22">
        <f t="shared" si="16"/>
        <v>0</v>
      </c>
      <c r="I66" s="22">
        <v>0</v>
      </c>
      <c r="J66" s="22">
        <v>0</v>
      </c>
      <c r="K66" s="22">
        <v>150000</v>
      </c>
      <c r="L66" s="23">
        <f t="shared" si="3"/>
        <v>150000</v>
      </c>
      <c r="N66" s="82"/>
      <c r="O66" s="82"/>
    </row>
    <row r="67" spans="1:15" s="35" customFormat="1" ht="12.75">
      <c r="A67" s="18">
        <v>2</v>
      </c>
      <c r="B67" s="19">
        <v>9</v>
      </c>
      <c r="C67" s="19">
        <v>9</v>
      </c>
      <c r="D67" s="33" t="s">
        <v>23</v>
      </c>
      <c r="E67" s="22">
        <v>2500</v>
      </c>
      <c r="F67" s="22">
        <v>500</v>
      </c>
      <c r="G67" s="22">
        <v>500</v>
      </c>
      <c r="H67" s="22">
        <f t="shared" si="16"/>
        <v>3500</v>
      </c>
      <c r="I67" s="22">
        <v>2000</v>
      </c>
      <c r="J67" s="22">
        <v>2000</v>
      </c>
      <c r="K67" s="22">
        <v>2500</v>
      </c>
      <c r="L67" s="23">
        <f t="shared" si="3"/>
        <v>10000</v>
      </c>
      <c r="N67" s="82"/>
      <c r="O67" s="82"/>
    </row>
    <row r="68" spans="1:15" ht="12.75">
      <c r="A68" s="11">
        <v>3</v>
      </c>
      <c r="B68" s="12"/>
      <c r="C68" s="12">
        <v>3</v>
      </c>
      <c r="D68" s="13" t="s">
        <v>52</v>
      </c>
      <c r="E68" s="42">
        <f>E69+E76+E81+E87+E97+E107+E109+E114+E117</f>
        <v>9239570</v>
      </c>
      <c r="F68" s="42">
        <f>F69+F76+F81+F87+F97+F107+F109+F114+F117</f>
        <v>1534031</v>
      </c>
      <c r="G68" s="42">
        <f>G69+G76+G81+G87+G97+G107+G109+G114+G117</f>
        <v>1001955</v>
      </c>
      <c r="H68" s="42">
        <f t="shared" si="16"/>
        <v>11775556</v>
      </c>
      <c r="I68" s="42">
        <f>I69+I76+I81+I87+I97+I107+I109+I114+I117</f>
        <v>25979868</v>
      </c>
      <c r="J68" s="42">
        <f>J69+J76+J81+J87+J97+J107+J109+J114+J117</f>
        <v>11227300</v>
      </c>
      <c r="K68" s="42">
        <f>K69+K76+K81+K87+K97+K107+K109+K114+K117</f>
        <v>28929717</v>
      </c>
      <c r="L68" s="42">
        <f t="shared" si="3"/>
        <v>77912441</v>
      </c>
      <c r="N68" s="82"/>
      <c r="O68" s="82"/>
    </row>
    <row r="69" spans="1:15" ht="12.75">
      <c r="A69" s="15">
        <v>3</v>
      </c>
      <c r="B69" s="16">
        <v>1</v>
      </c>
      <c r="C69" s="16" t="s">
        <v>5</v>
      </c>
      <c r="D69" s="43" t="s">
        <v>53</v>
      </c>
      <c r="E69" s="32">
        <f aca="true" t="shared" si="17" ref="E69:J69">SUM(E70:E75)</f>
        <v>700049</v>
      </c>
      <c r="F69" s="32">
        <f t="shared" si="17"/>
        <v>20653</v>
      </c>
      <c r="G69" s="32">
        <f t="shared" si="17"/>
        <v>34191</v>
      </c>
      <c r="H69" s="32">
        <f t="shared" si="17"/>
        <v>754893</v>
      </c>
      <c r="I69" s="32">
        <f t="shared" si="17"/>
        <v>1751046</v>
      </c>
      <c r="J69" s="32">
        <f t="shared" si="17"/>
        <v>1131197</v>
      </c>
      <c r="K69" s="32">
        <f>SUM(K70:K75)</f>
        <v>1609845</v>
      </c>
      <c r="L69" s="32">
        <f t="shared" si="3"/>
        <v>5246981</v>
      </c>
      <c r="N69" s="82"/>
      <c r="O69" s="82"/>
    </row>
    <row r="70" spans="1:15" s="35" customFormat="1" ht="12.75">
      <c r="A70" s="18">
        <v>3</v>
      </c>
      <c r="B70" s="19">
        <v>1</v>
      </c>
      <c r="C70" s="19">
        <v>1</v>
      </c>
      <c r="D70" s="44" t="s">
        <v>54</v>
      </c>
      <c r="E70" s="22">
        <v>205920</v>
      </c>
      <c r="F70" s="22">
        <v>0</v>
      </c>
      <c r="G70" s="22">
        <v>15600</v>
      </c>
      <c r="H70" s="22">
        <f aca="true" t="shared" si="18" ref="H70:H75">+E70+F70+G70</f>
        <v>221520</v>
      </c>
      <c r="I70" s="21">
        <v>884622</v>
      </c>
      <c r="J70" s="22">
        <v>390000</v>
      </c>
      <c r="K70" s="22">
        <v>431190</v>
      </c>
      <c r="L70" s="94">
        <f t="shared" si="3"/>
        <v>1927332</v>
      </c>
      <c r="N70" s="82"/>
      <c r="O70" s="82"/>
    </row>
    <row r="71" spans="1:15" s="35" customFormat="1" ht="12.75">
      <c r="A71" s="18">
        <v>3</v>
      </c>
      <c r="B71" s="19">
        <v>1</v>
      </c>
      <c r="C71" s="19">
        <v>2</v>
      </c>
      <c r="D71" s="44" t="s">
        <v>55</v>
      </c>
      <c r="E71" s="22">
        <v>24031</v>
      </c>
      <c r="F71" s="22">
        <v>0</v>
      </c>
      <c r="G71" s="22">
        <v>2488</v>
      </c>
      <c r="H71" s="22">
        <f t="shared" si="18"/>
        <v>26519</v>
      </c>
      <c r="I71" s="21">
        <v>52555</v>
      </c>
      <c r="J71" s="22">
        <v>51304</v>
      </c>
      <c r="K71" s="22">
        <v>29221</v>
      </c>
      <c r="L71" s="94">
        <f t="shared" si="3"/>
        <v>159599</v>
      </c>
      <c r="N71" s="82"/>
      <c r="O71" s="82"/>
    </row>
    <row r="72" spans="1:15" s="35" customFormat="1" ht="12.75">
      <c r="A72" s="18">
        <v>3</v>
      </c>
      <c r="B72" s="19">
        <v>1</v>
      </c>
      <c r="C72" s="19">
        <v>3</v>
      </c>
      <c r="D72" s="44" t="s">
        <v>56</v>
      </c>
      <c r="E72" s="22">
        <v>0</v>
      </c>
      <c r="F72" s="22">
        <v>150</v>
      </c>
      <c r="G72" s="22">
        <v>0</v>
      </c>
      <c r="H72" s="22">
        <f t="shared" si="18"/>
        <v>150</v>
      </c>
      <c r="I72" s="22">
        <v>500</v>
      </c>
      <c r="J72" s="22">
        <v>350</v>
      </c>
      <c r="K72" s="22">
        <v>0</v>
      </c>
      <c r="L72" s="23">
        <f t="shared" si="3"/>
        <v>1000</v>
      </c>
      <c r="N72" s="82"/>
      <c r="O72" s="82"/>
    </row>
    <row r="73" spans="1:15" s="35" customFormat="1" ht="12.75">
      <c r="A73" s="18">
        <v>3</v>
      </c>
      <c r="B73" s="19">
        <v>1</v>
      </c>
      <c r="C73" s="19">
        <v>4</v>
      </c>
      <c r="D73" s="41" t="s">
        <v>57</v>
      </c>
      <c r="E73" s="22">
        <v>468098</v>
      </c>
      <c r="F73" s="22">
        <v>15603</v>
      </c>
      <c r="G73" s="22">
        <v>15603</v>
      </c>
      <c r="H73" s="22">
        <f t="shared" si="18"/>
        <v>499304</v>
      </c>
      <c r="I73" s="22">
        <v>811369</v>
      </c>
      <c r="J73" s="22">
        <v>686543</v>
      </c>
      <c r="K73" s="22">
        <v>1147434</v>
      </c>
      <c r="L73" s="23">
        <f t="shared" si="3"/>
        <v>3144650</v>
      </c>
      <c r="N73" s="82"/>
      <c r="O73" s="82"/>
    </row>
    <row r="74" spans="1:15" s="35" customFormat="1" ht="12.75">
      <c r="A74" s="18">
        <v>3</v>
      </c>
      <c r="B74" s="19">
        <v>1</v>
      </c>
      <c r="C74" s="19">
        <v>5</v>
      </c>
      <c r="D74" s="33" t="s">
        <v>58</v>
      </c>
      <c r="E74" s="22">
        <v>2000</v>
      </c>
      <c r="F74" s="22">
        <v>4900</v>
      </c>
      <c r="G74" s="22">
        <v>500</v>
      </c>
      <c r="H74" s="22">
        <f t="shared" si="18"/>
        <v>7400</v>
      </c>
      <c r="I74" s="22">
        <v>2000</v>
      </c>
      <c r="J74" s="22">
        <v>3000</v>
      </c>
      <c r="K74" s="22">
        <v>2000</v>
      </c>
      <c r="L74" s="23">
        <f t="shared" si="3"/>
        <v>14400</v>
      </c>
      <c r="N74" s="82"/>
      <c r="O74" s="82"/>
    </row>
    <row r="75" spans="1:15" s="35" customFormat="1" ht="12.75" hidden="1">
      <c r="A75" s="18">
        <v>3</v>
      </c>
      <c r="B75" s="19">
        <v>1</v>
      </c>
      <c r="C75" s="19">
        <v>8</v>
      </c>
      <c r="D75" s="33" t="s">
        <v>59</v>
      </c>
      <c r="E75" s="34">
        <v>0</v>
      </c>
      <c r="F75" s="34">
        <v>0</v>
      </c>
      <c r="G75" s="34">
        <v>0</v>
      </c>
      <c r="H75" s="34">
        <f t="shared" si="18"/>
        <v>0</v>
      </c>
      <c r="I75" s="34">
        <v>0</v>
      </c>
      <c r="J75" s="34">
        <v>0</v>
      </c>
      <c r="K75" s="34">
        <v>0</v>
      </c>
      <c r="L75" s="23">
        <f aca="true" t="shared" si="19" ref="L75:L144">+K75+J75+I75+H75</f>
        <v>0</v>
      </c>
      <c r="N75" s="82"/>
      <c r="O75" s="82"/>
    </row>
    <row r="76" spans="1:15" ht="12.75">
      <c r="A76" s="15">
        <v>3</v>
      </c>
      <c r="B76" s="16">
        <v>2</v>
      </c>
      <c r="C76" s="16" t="s">
        <v>5</v>
      </c>
      <c r="D76" s="43" t="s">
        <v>60</v>
      </c>
      <c r="E76" s="32">
        <f aca="true" t="shared" si="20" ref="E76:J76">SUM(E77:E80)</f>
        <v>2010462</v>
      </c>
      <c r="F76" s="32">
        <f t="shared" si="20"/>
        <v>175435</v>
      </c>
      <c r="G76" s="32">
        <f t="shared" si="20"/>
        <v>52435</v>
      </c>
      <c r="H76" s="32">
        <f t="shared" si="20"/>
        <v>2238332</v>
      </c>
      <c r="I76" s="32">
        <f t="shared" si="20"/>
        <v>10519973</v>
      </c>
      <c r="J76" s="32">
        <f t="shared" si="20"/>
        <v>459157</v>
      </c>
      <c r="K76" s="32">
        <f>SUM(K77:K80)</f>
        <v>1882948</v>
      </c>
      <c r="L76" s="32">
        <f t="shared" si="19"/>
        <v>15100410</v>
      </c>
      <c r="N76" s="82"/>
      <c r="O76" s="82"/>
    </row>
    <row r="77" spans="1:15" s="35" customFormat="1" ht="12.75">
      <c r="A77" s="18">
        <v>3</v>
      </c>
      <c r="B77" s="19">
        <v>2</v>
      </c>
      <c r="C77" s="19">
        <v>1</v>
      </c>
      <c r="D77" s="44" t="s">
        <v>61</v>
      </c>
      <c r="E77" s="22">
        <v>1697400</v>
      </c>
      <c r="F77" s="22">
        <v>165000</v>
      </c>
      <c r="G77" s="22">
        <v>42000</v>
      </c>
      <c r="H77" s="22">
        <f>+E77+F77+G77</f>
        <v>1904400</v>
      </c>
      <c r="I77" s="22">
        <v>9977333</v>
      </c>
      <c r="J77" s="22">
        <v>0</v>
      </c>
      <c r="K77" s="22">
        <v>1131600</v>
      </c>
      <c r="L77" s="23">
        <f t="shared" si="19"/>
        <v>13013333</v>
      </c>
      <c r="N77" s="82"/>
      <c r="O77" s="82"/>
    </row>
    <row r="78" spans="1:15" s="35" customFormat="1" ht="12.75">
      <c r="A78" s="18">
        <v>3</v>
      </c>
      <c r="B78" s="19">
        <v>2</v>
      </c>
      <c r="C78" s="19">
        <v>4</v>
      </c>
      <c r="D78" s="41" t="s">
        <v>62</v>
      </c>
      <c r="E78" s="22">
        <v>313062</v>
      </c>
      <c r="F78" s="22">
        <v>10435</v>
      </c>
      <c r="G78" s="22">
        <v>10435</v>
      </c>
      <c r="H78" s="22">
        <f>+E78+F78+G78</f>
        <v>333932</v>
      </c>
      <c r="I78" s="22">
        <v>542640</v>
      </c>
      <c r="J78" s="22">
        <v>459157</v>
      </c>
      <c r="K78" s="22">
        <v>751348</v>
      </c>
      <c r="L78" s="23">
        <f t="shared" si="19"/>
        <v>2087077</v>
      </c>
      <c r="N78" s="82"/>
      <c r="O78" s="82"/>
    </row>
    <row r="79" spans="1:15" s="35" customFormat="1" ht="12.75" hidden="1">
      <c r="A79" s="18">
        <v>3</v>
      </c>
      <c r="B79" s="19">
        <v>2</v>
      </c>
      <c r="C79" s="19">
        <v>7</v>
      </c>
      <c r="D79" s="41" t="s">
        <v>129</v>
      </c>
      <c r="E79" s="22">
        <v>0</v>
      </c>
      <c r="F79" s="22">
        <v>0</v>
      </c>
      <c r="G79" s="22">
        <v>0</v>
      </c>
      <c r="H79" s="22">
        <f>+E79+F79+G79</f>
        <v>0</v>
      </c>
      <c r="I79" s="22">
        <v>0</v>
      </c>
      <c r="J79" s="22">
        <v>0</v>
      </c>
      <c r="K79" s="22">
        <v>0</v>
      </c>
      <c r="L79" s="23">
        <f t="shared" si="19"/>
        <v>0</v>
      </c>
      <c r="N79" s="82"/>
      <c r="O79" s="82"/>
    </row>
    <row r="80" spans="1:15" s="35" customFormat="1" ht="12.75" hidden="1">
      <c r="A80" s="18">
        <v>3</v>
      </c>
      <c r="B80" s="19">
        <v>2</v>
      </c>
      <c r="C80" s="19">
        <v>9</v>
      </c>
      <c r="D80" s="33" t="s">
        <v>23</v>
      </c>
      <c r="E80" s="22">
        <v>0</v>
      </c>
      <c r="F80" s="22">
        <v>0</v>
      </c>
      <c r="G80" s="22">
        <v>0</v>
      </c>
      <c r="H80" s="22">
        <f>+E80+F80+G80</f>
        <v>0</v>
      </c>
      <c r="I80" s="22">
        <v>0</v>
      </c>
      <c r="J80" s="22">
        <v>0</v>
      </c>
      <c r="K80" s="22"/>
      <c r="L80" s="23">
        <f t="shared" si="19"/>
        <v>0</v>
      </c>
      <c r="N80" s="82"/>
      <c r="O80" s="82"/>
    </row>
    <row r="81" spans="1:15" ht="12.75">
      <c r="A81" s="15">
        <v>3</v>
      </c>
      <c r="B81" s="16">
        <v>3</v>
      </c>
      <c r="C81" s="16" t="s">
        <v>5</v>
      </c>
      <c r="D81" s="43" t="s">
        <v>63</v>
      </c>
      <c r="E81" s="32">
        <f aca="true" t="shared" si="21" ref="E81:J81">SUM(E82:E86)</f>
        <v>2575711</v>
      </c>
      <c r="F81" s="32">
        <f t="shared" si="21"/>
        <v>120858</v>
      </c>
      <c r="G81" s="32">
        <f t="shared" si="21"/>
        <v>85858</v>
      </c>
      <c r="H81" s="32">
        <f t="shared" si="21"/>
        <v>2782427</v>
      </c>
      <c r="I81" s="32">
        <f t="shared" si="21"/>
        <v>7985593</v>
      </c>
      <c r="J81" s="32">
        <f t="shared" si="21"/>
        <v>5077710</v>
      </c>
      <c r="K81" s="32">
        <f>SUM(K82:K86)</f>
        <v>8546707</v>
      </c>
      <c r="L81" s="32">
        <f t="shared" si="19"/>
        <v>24392437</v>
      </c>
      <c r="N81" s="82"/>
      <c r="O81" s="82"/>
    </row>
    <row r="82" spans="1:15" s="35" customFormat="1" ht="12.75">
      <c r="A82" s="18">
        <v>3</v>
      </c>
      <c r="B82" s="19">
        <v>3</v>
      </c>
      <c r="C82" s="19">
        <v>1</v>
      </c>
      <c r="D82" s="44" t="s">
        <v>64</v>
      </c>
      <c r="E82" s="21">
        <v>255000</v>
      </c>
      <c r="F82" s="22">
        <v>43500</v>
      </c>
      <c r="G82" s="22">
        <v>8500</v>
      </c>
      <c r="H82" s="22">
        <f>+E82+F82+G82</f>
        <v>307000</v>
      </c>
      <c r="I82" s="22">
        <v>3342000</v>
      </c>
      <c r="J82" s="21">
        <v>1674000</v>
      </c>
      <c r="K82" s="21">
        <f>3502000-600000</f>
        <v>2902000</v>
      </c>
      <c r="L82" s="94">
        <f t="shared" si="19"/>
        <v>8225000</v>
      </c>
      <c r="N82" s="82"/>
      <c r="O82" s="82"/>
    </row>
    <row r="83" spans="1:15" s="35" customFormat="1" ht="12.75">
      <c r="A83" s="18">
        <v>3</v>
      </c>
      <c r="B83" s="19">
        <v>3</v>
      </c>
      <c r="C83" s="19">
        <v>2</v>
      </c>
      <c r="D83" s="44" t="s">
        <v>65</v>
      </c>
      <c r="E83" s="22">
        <v>0</v>
      </c>
      <c r="F83" s="22">
        <v>0</v>
      </c>
      <c r="G83" s="22">
        <v>0</v>
      </c>
      <c r="H83" s="22">
        <f>+E83+F83+G83</f>
        <v>0</v>
      </c>
      <c r="I83" s="22">
        <v>0</v>
      </c>
      <c r="J83" s="22">
        <v>0</v>
      </c>
      <c r="K83" s="22">
        <v>50000</v>
      </c>
      <c r="L83" s="23">
        <f t="shared" si="19"/>
        <v>50000</v>
      </c>
      <c r="N83" s="82"/>
      <c r="O83" s="82"/>
    </row>
    <row r="84" spans="1:15" s="35" customFormat="1" ht="12.75">
      <c r="A84" s="18">
        <v>3</v>
      </c>
      <c r="B84" s="19">
        <v>3</v>
      </c>
      <c r="C84" s="19">
        <v>3</v>
      </c>
      <c r="D84" s="44" t="s">
        <v>66</v>
      </c>
      <c r="E84" s="22">
        <v>697879</v>
      </c>
      <c r="F84" s="22">
        <v>23263</v>
      </c>
      <c r="G84" s="22">
        <v>23263</v>
      </c>
      <c r="H84" s="22">
        <f>+E84+F84+G84</f>
        <v>744405</v>
      </c>
      <c r="I84" s="22">
        <v>1209657</v>
      </c>
      <c r="J84" s="22">
        <v>1023556</v>
      </c>
      <c r="K84" s="22">
        <v>1674909</v>
      </c>
      <c r="L84" s="23">
        <f t="shared" si="19"/>
        <v>4652527</v>
      </c>
      <c r="N84" s="82"/>
      <c r="O84" s="82"/>
    </row>
    <row r="85" spans="1:15" s="35" customFormat="1" ht="12.75">
      <c r="A85" s="18">
        <v>3</v>
      </c>
      <c r="B85" s="19">
        <v>3</v>
      </c>
      <c r="C85" s="19">
        <v>5</v>
      </c>
      <c r="D85" s="33" t="s">
        <v>67</v>
      </c>
      <c r="E85" s="22">
        <v>1614801</v>
      </c>
      <c r="F85" s="22">
        <v>53827</v>
      </c>
      <c r="G85" s="22">
        <v>53827</v>
      </c>
      <c r="H85" s="22">
        <f>+E85+F85+G85</f>
        <v>1722455</v>
      </c>
      <c r="I85" s="21">
        <v>3420015</v>
      </c>
      <c r="J85" s="22">
        <v>2368375</v>
      </c>
      <c r="K85" s="22">
        <v>3900523</v>
      </c>
      <c r="L85" s="94">
        <f t="shared" si="19"/>
        <v>11411368</v>
      </c>
      <c r="N85" s="82"/>
      <c r="O85" s="82"/>
    </row>
    <row r="86" spans="1:15" s="35" customFormat="1" ht="12.75">
      <c r="A86" s="18">
        <v>3</v>
      </c>
      <c r="B86" s="19">
        <v>3</v>
      </c>
      <c r="C86" s="19">
        <v>9</v>
      </c>
      <c r="D86" s="45" t="s">
        <v>23</v>
      </c>
      <c r="E86" s="22">
        <v>8031</v>
      </c>
      <c r="F86" s="22">
        <v>268</v>
      </c>
      <c r="G86" s="22">
        <v>268</v>
      </c>
      <c r="H86" s="22">
        <f>+E86+F86+G86</f>
        <v>8567</v>
      </c>
      <c r="I86" s="22">
        <v>13921</v>
      </c>
      <c r="J86" s="22">
        <v>11779</v>
      </c>
      <c r="K86" s="22">
        <v>19275</v>
      </c>
      <c r="L86" s="23">
        <f t="shared" si="19"/>
        <v>53542</v>
      </c>
      <c r="N86" s="82"/>
      <c r="O86" s="82"/>
    </row>
    <row r="87" spans="1:15" ht="12.75">
      <c r="A87" s="15">
        <v>3</v>
      </c>
      <c r="B87" s="16">
        <v>4</v>
      </c>
      <c r="C87" s="16" t="s">
        <v>5</v>
      </c>
      <c r="D87" s="46" t="s">
        <v>68</v>
      </c>
      <c r="E87" s="32">
        <f aca="true" t="shared" si="22" ref="E87:J87">SUM(E88:E96)</f>
        <v>1024876</v>
      </c>
      <c r="F87" s="32">
        <f t="shared" si="22"/>
        <v>547562</v>
      </c>
      <c r="G87" s="32">
        <f t="shared" si="22"/>
        <v>335198</v>
      </c>
      <c r="H87" s="32">
        <f t="shared" si="22"/>
        <v>1907636</v>
      </c>
      <c r="I87" s="32">
        <f t="shared" si="22"/>
        <v>81756</v>
      </c>
      <c r="J87" s="32">
        <f t="shared" si="22"/>
        <v>269178</v>
      </c>
      <c r="K87" s="32">
        <f>SUM(K88:K96)</f>
        <v>4885337</v>
      </c>
      <c r="L87" s="32">
        <f t="shared" si="19"/>
        <v>7143907</v>
      </c>
      <c r="N87" s="82"/>
      <c r="O87" s="82"/>
    </row>
    <row r="88" spans="1:15" s="35" customFormat="1" ht="12.75">
      <c r="A88" s="18">
        <v>3</v>
      </c>
      <c r="B88" s="19">
        <v>4</v>
      </c>
      <c r="C88" s="19">
        <v>1</v>
      </c>
      <c r="D88" s="47" t="s">
        <v>69</v>
      </c>
      <c r="E88" s="36">
        <v>0</v>
      </c>
      <c r="F88" s="36">
        <v>0</v>
      </c>
      <c r="G88" s="36">
        <v>75000</v>
      </c>
      <c r="H88" s="36">
        <f aca="true" t="shared" si="23" ref="H88:H96">+E88+F88+G88</f>
        <v>75000</v>
      </c>
      <c r="I88" s="36">
        <v>0</v>
      </c>
      <c r="J88" s="36">
        <v>0</v>
      </c>
      <c r="K88" s="34">
        <v>517859</v>
      </c>
      <c r="L88" s="94">
        <f t="shared" si="19"/>
        <v>592859</v>
      </c>
      <c r="N88" s="82"/>
      <c r="O88" s="82"/>
    </row>
    <row r="89" spans="1:15" s="35" customFormat="1" ht="12.75">
      <c r="A89" s="18">
        <v>3</v>
      </c>
      <c r="B89" s="19">
        <v>4</v>
      </c>
      <c r="C89" s="19">
        <v>2</v>
      </c>
      <c r="D89" s="47" t="s">
        <v>70</v>
      </c>
      <c r="E89" s="22">
        <v>47167</v>
      </c>
      <c r="F89" s="22">
        <v>1572</v>
      </c>
      <c r="G89" s="22">
        <v>1572</v>
      </c>
      <c r="H89" s="22">
        <f t="shared" si="23"/>
        <v>50311</v>
      </c>
      <c r="I89" s="22">
        <v>81756</v>
      </c>
      <c r="J89" s="22">
        <v>69178</v>
      </c>
      <c r="K89" s="22">
        <v>381530</v>
      </c>
      <c r="L89" s="23">
        <f t="shared" si="19"/>
        <v>582775</v>
      </c>
      <c r="N89" s="82"/>
      <c r="O89" s="82"/>
    </row>
    <row r="90" spans="1:15" s="35" customFormat="1" ht="12.75">
      <c r="A90" s="18">
        <v>3</v>
      </c>
      <c r="B90" s="19">
        <v>4</v>
      </c>
      <c r="C90" s="19">
        <v>3</v>
      </c>
      <c r="D90" s="47" t="s">
        <v>71</v>
      </c>
      <c r="E90" s="22">
        <v>597397</v>
      </c>
      <c r="F90" s="22">
        <v>58697</v>
      </c>
      <c r="G90" s="22">
        <v>155265</v>
      </c>
      <c r="H90" s="22">
        <f t="shared" si="23"/>
        <v>811359</v>
      </c>
      <c r="I90" s="22">
        <v>0</v>
      </c>
      <c r="J90" s="22">
        <v>0</v>
      </c>
      <c r="K90" s="22">
        <v>200409</v>
      </c>
      <c r="L90" s="23">
        <f t="shared" si="19"/>
        <v>1011768</v>
      </c>
      <c r="N90" s="82"/>
      <c r="O90" s="82"/>
    </row>
    <row r="91" spans="1:15" s="35" customFormat="1" ht="12.75">
      <c r="A91" s="18">
        <v>3</v>
      </c>
      <c r="B91" s="19">
        <v>4</v>
      </c>
      <c r="C91" s="19">
        <v>4</v>
      </c>
      <c r="D91" s="45" t="s">
        <v>72</v>
      </c>
      <c r="E91" s="22">
        <v>293912</v>
      </c>
      <c r="F91" s="22">
        <v>0</v>
      </c>
      <c r="G91" s="22">
        <v>0</v>
      </c>
      <c r="H91" s="22">
        <f t="shared" si="23"/>
        <v>293912</v>
      </c>
      <c r="I91" s="22">
        <v>0</v>
      </c>
      <c r="J91" s="22">
        <v>0</v>
      </c>
      <c r="K91" s="22">
        <v>248748</v>
      </c>
      <c r="L91" s="23">
        <f t="shared" si="19"/>
        <v>542660</v>
      </c>
      <c r="N91" s="82"/>
      <c r="O91" s="82"/>
    </row>
    <row r="92" spans="1:15" s="35" customFormat="1" ht="12.75">
      <c r="A92" s="18">
        <v>3</v>
      </c>
      <c r="B92" s="19">
        <v>4</v>
      </c>
      <c r="C92" s="19">
        <v>5</v>
      </c>
      <c r="D92" s="45" t="s">
        <v>73</v>
      </c>
      <c r="E92" s="34">
        <v>0</v>
      </c>
      <c r="F92" s="34">
        <v>440000</v>
      </c>
      <c r="G92" s="34">
        <v>50000</v>
      </c>
      <c r="H92" s="34">
        <f t="shared" si="23"/>
        <v>490000</v>
      </c>
      <c r="I92" s="34">
        <v>0</v>
      </c>
      <c r="J92" s="34">
        <v>0</v>
      </c>
      <c r="K92" s="34">
        <v>250000</v>
      </c>
      <c r="L92" s="23">
        <f t="shared" si="19"/>
        <v>740000</v>
      </c>
      <c r="N92" s="82"/>
      <c r="O92" s="82"/>
    </row>
    <row r="93" spans="1:15" s="35" customFormat="1" ht="12.75">
      <c r="A93" s="48">
        <v>3</v>
      </c>
      <c r="B93" s="49">
        <v>4</v>
      </c>
      <c r="C93" s="49">
        <v>5</v>
      </c>
      <c r="D93" s="79" t="s">
        <v>130</v>
      </c>
      <c r="E93" s="34">
        <v>0</v>
      </c>
      <c r="F93" s="34">
        <v>0</v>
      </c>
      <c r="G93" s="34">
        <v>0</v>
      </c>
      <c r="H93" s="34">
        <f t="shared" si="23"/>
        <v>0</v>
      </c>
      <c r="I93" s="34">
        <v>0</v>
      </c>
      <c r="J93" s="34">
        <v>0</v>
      </c>
      <c r="K93" s="34"/>
      <c r="L93" s="23">
        <f t="shared" si="19"/>
        <v>0</v>
      </c>
      <c r="N93" s="82"/>
      <c r="O93" s="82"/>
    </row>
    <row r="94" spans="1:15" s="35" customFormat="1" ht="12.75">
      <c r="A94" s="18">
        <v>3</v>
      </c>
      <c r="B94" s="19">
        <v>4</v>
      </c>
      <c r="C94" s="19">
        <v>6</v>
      </c>
      <c r="D94" s="45" t="s">
        <v>74</v>
      </c>
      <c r="E94" s="22">
        <v>0</v>
      </c>
      <c r="F94" s="22">
        <v>0</v>
      </c>
      <c r="G94" s="22">
        <v>0</v>
      </c>
      <c r="H94" s="22">
        <f t="shared" si="23"/>
        <v>0</v>
      </c>
      <c r="I94" s="22">
        <v>0</v>
      </c>
      <c r="J94" s="22">
        <v>0</v>
      </c>
      <c r="K94" s="22">
        <v>1487522</v>
      </c>
      <c r="L94" s="23">
        <f t="shared" si="19"/>
        <v>1487522</v>
      </c>
      <c r="N94" s="82"/>
      <c r="O94" s="82"/>
    </row>
    <row r="95" spans="1:15" s="35" customFormat="1" ht="12.75" hidden="1">
      <c r="A95" s="18">
        <v>3</v>
      </c>
      <c r="B95" s="19">
        <v>4</v>
      </c>
      <c r="C95" s="19">
        <v>7</v>
      </c>
      <c r="D95" s="47" t="s">
        <v>75</v>
      </c>
      <c r="E95" s="22">
        <v>0</v>
      </c>
      <c r="F95" s="22">
        <v>0</v>
      </c>
      <c r="G95" s="22">
        <v>0</v>
      </c>
      <c r="H95" s="22">
        <f t="shared" si="23"/>
        <v>0</v>
      </c>
      <c r="I95" s="22">
        <v>0</v>
      </c>
      <c r="J95" s="22">
        <v>0</v>
      </c>
      <c r="K95" s="22"/>
      <c r="L95" s="23">
        <f t="shared" si="19"/>
        <v>0</v>
      </c>
      <c r="N95" s="82"/>
      <c r="O95" s="82"/>
    </row>
    <row r="96" spans="1:15" s="35" customFormat="1" ht="12.75">
      <c r="A96" s="18">
        <v>3</v>
      </c>
      <c r="B96" s="19">
        <v>4</v>
      </c>
      <c r="C96" s="19">
        <v>9</v>
      </c>
      <c r="D96" s="45" t="s">
        <v>23</v>
      </c>
      <c r="E96" s="22">
        <v>86400</v>
      </c>
      <c r="F96" s="22">
        <v>47293</v>
      </c>
      <c r="G96" s="22">
        <v>53361</v>
      </c>
      <c r="H96" s="22">
        <f t="shared" si="23"/>
        <v>187054</v>
      </c>
      <c r="I96" s="22">
        <v>0</v>
      </c>
      <c r="J96" s="22">
        <v>200000</v>
      </c>
      <c r="K96" s="22">
        <v>1799269</v>
      </c>
      <c r="L96" s="23">
        <f t="shared" si="19"/>
        <v>2186323</v>
      </c>
      <c r="N96" s="82"/>
      <c r="O96" s="82"/>
    </row>
    <row r="97" spans="1:15" ht="12.75">
      <c r="A97" s="15">
        <v>3</v>
      </c>
      <c r="B97" s="16">
        <v>5</v>
      </c>
      <c r="C97" s="16" t="s">
        <v>5</v>
      </c>
      <c r="D97" s="46" t="s">
        <v>76</v>
      </c>
      <c r="E97" s="32">
        <f aca="true" t="shared" si="24" ref="E97:J97">SUM(E98:E106)</f>
        <v>2419372</v>
      </c>
      <c r="F97" s="32">
        <f t="shared" si="24"/>
        <v>293771</v>
      </c>
      <c r="G97" s="32">
        <f t="shared" si="24"/>
        <v>241396</v>
      </c>
      <c r="H97" s="32">
        <f t="shared" si="24"/>
        <v>2954539</v>
      </c>
      <c r="I97" s="32">
        <f t="shared" si="24"/>
        <v>5220995</v>
      </c>
      <c r="J97" s="32">
        <f t="shared" si="24"/>
        <v>3676248</v>
      </c>
      <c r="K97" s="32">
        <f>SUM(K98:K106)</f>
        <v>6172545</v>
      </c>
      <c r="L97" s="32">
        <f t="shared" si="19"/>
        <v>18024327</v>
      </c>
      <c r="N97" s="82"/>
      <c r="O97" s="82"/>
    </row>
    <row r="98" spans="1:15" s="35" customFormat="1" ht="12.75">
      <c r="A98" s="18">
        <v>3</v>
      </c>
      <c r="B98" s="19">
        <v>5</v>
      </c>
      <c r="C98" s="19">
        <v>1</v>
      </c>
      <c r="D98" s="47" t="s">
        <v>77</v>
      </c>
      <c r="E98" s="22">
        <v>0</v>
      </c>
      <c r="F98" s="22">
        <v>0</v>
      </c>
      <c r="G98" s="22">
        <v>0</v>
      </c>
      <c r="H98" s="22">
        <f aca="true" t="shared" si="25" ref="H98:H106">+E98+F98+G98</f>
        <v>0</v>
      </c>
      <c r="I98" s="22">
        <v>1000000</v>
      </c>
      <c r="J98" s="22">
        <v>0</v>
      </c>
      <c r="K98" s="22">
        <v>300000</v>
      </c>
      <c r="L98" s="23">
        <f t="shared" si="19"/>
        <v>1300000</v>
      </c>
      <c r="N98" s="82"/>
      <c r="O98" s="82"/>
    </row>
    <row r="99" spans="1:15" s="35" customFormat="1" ht="12.75" hidden="1">
      <c r="A99" s="18">
        <v>3</v>
      </c>
      <c r="B99" s="19">
        <v>5</v>
      </c>
      <c r="C99" s="19">
        <v>2</v>
      </c>
      <c r="D99" s="47" t="s">
        <v>78</v>
      </c>
      <c r="E99" s="22">
        <v>0</v>
      </c>
      <c r="F99" s="22">
        <v>0</v>
      </c>
      <c r="G99" s="22">
        <v>0</v>
      </c>
      <c r="H99" s="22">
        <f t="shared" si="25"/>
        <v>0</v>
      </c>
      <c r="I99" s="22">
        <v>0</v>
      </c>
      <c r="J99" s="22">
        <v>0</v>
      </c>
      <c r="K99" s="22"/>
      <c r="L99" s="23">
        <f t="shared" si="19"/>
        <v>0</v>
      </c>
      <c r="N99" s="82"/>
      <c r="O99" s="82"/>
    </row>
    <row r="100" spans="1:15" s="35" customFormat="1" ht="12.75">
      <c r="A100" s="18">
        <v>3</v>
      </c>
      <c r="B100" s="19">
        <v>5</v>
      </c>
      <c r="C100" s="19">
        <v>3</v>
      </c>
      <c r="D100" s="45" t="s">
        <v>79</v>
      </c>
      <c r="E100" s="34">
        <v>42975</v>
      </c>
      <c r="F100" s="34">
        <v>115625</v>
      </c>
      <c r="G100" s="34">
        <v>162250</v>
      </c>
      <c r="H100" s="34">
        <f t="shared" si="25"/>
        <v>320850</v>
      </c>
      <c r="I100" s="34">
        <v>105375</v>
      </c>
      <c r="J100" s="34">
        <v>193800</v>
      </c>
      <c r="K100" s="34">
        <v>171495</v>
      </c>
      <c r="L100" s="23">
        <f t="shared" si="19"/>
        <v>791520</v>
      </c>
      <c r="N100" s="82"/>
      <c r="O100" s="82"/>
    </row>
    <row r="101" spans="1:15" s="35" customFormat="1" ht="12.75">
      <c r="A101" s="18">
        <v>3</v>
      </c>
      <c r="B101" s="19">
        <v>5</v>
      </c>
      <c r="C101" s="19">
        <v>4</v>
      </c>
      <c r="D101" s="45" t="s">
        <v>80</v>
      </c>
      <c r="E101" s="22">
        <v>172016</v>
      </c>
      <c r="F101" s="22">
        <v>5734</v>
      </c>
      <c r="G101" s="22">
        <v>5734</v>
      </c>
      <c r="H101" s="22">
        <f t="shared" si="25"/>
        <v>183484</v>
      </c>
      <c r="I101" s="22">
        <v>298160</v>
      </c>
      <c r="J101" s="22">
        <v>252290</v>
      </c>
      <c r="K101" s="22">
        <v>412837</v>
      </c>
      <c r="L101" s="23">
        <f t="shared" si="19"/>
        <v>1146771</v>
      </c>
      <c r="N101" s="82"/>
      <c r="O101" s="82"/>
    </row>
    <row r="102" spans="1:15" s="35" customFormat="1" ht="12.75">
      <c r="A102" s="18">
        <v>3</v>
      </c>
      <c r="B102" s="19">
        <v>5</v>
      </c>
      <c r="C102" s="19">
        <v>5</v>
      </c>
      <c r="D102" s="45" t="s">
        <v>81</v>
      </c>
      <c r="E102" s="22">
        <v>163182</v>
      </c>
      <c r="F102" s="22">
        <v>5439</v>
      </c>
      <c r="G102" s="22">
        <v>5439</v>
      </c>
      <c r="H102" s="22">
        <f t="shared" si="25"/>
        <v>174060</v>
      </c>
      <c r="I102" s="22">
        <v>282849</v>
      </c>
      <c r="J102" s="22">
        <v>239334</v>
      </c>
      <c r="K102" s="22">
        <v>391637</v>
      </c>
      <c r="L102" s="23">
        <f t="shared" si="19"/>
        <v>1087880</v>
      </c>
      <c r="N102" s="82"/>
      <c r="O102" s="82"/>
    </row>
    <row r="103" spans="1:15" s="35" customFormat="1" ht="12.75">
      <c r="A103" s="18">
        <v>3</v>
      </c>
      <c r="B103" s="19">
        <v>5</v>
      </c>
      <c r="C103" s="19">
        <v>6</v>
      </c>
      <c r="D103" s="45" t="s">
        <v>82</v>
      </c>
      <c r="E103" s="22">
        <v>465000</v>
      </c>
      <c r="F103" s="22">
        <v>114500</v>
      </c>
      <c r="G103" s="22">
        <v>15500</v>
      </c>
      <c r="H103" s="22">
        <f t="shared" si="25"/>
        <v>595000</v>
      </c>
      <c r="I103" s="22">
        <v>806000</v>
      </c>
      <c r="J103" s="22">
        <v>682000</v>
      </c>
      <c r="K103" s="22">
        <v>1116000</v>
      </c>
      <c r="L103" s="23">
        <f t="shared" si="19"/>
        <v>3199000</v>
      </c>
      <c r="N103" s="82"/>
      <c r="O103" s="82"/>
    </row>
    <row r="104" spans="1:15" s="35" customFormat="1" ht="12.75">
      <c r="A104" s="18">
        <v>3</v>
      </c>
      <c r="B104" s="19">
        <v>5</v>
      </c>
      <c r="C104" s="19">
        <v>7</v>
      </c>
      <c r="D104" s="45" t="s">
        <v>132</v>
      </c>
      <c r="E104" s="22">
        <v>1082799</v>
      </c>
      <c r="F104" s="22">
        <v>36093</v>
      </c>
      <c r="G104" s="22">
        <v>36093</v>
      </c>
      <c r="H104" s="22">
        <f t="shared" si="25"/>
        <v>1154985</v>
      </c>
      <c r="I104" s="22">
        <v>1876851</v>
      </c>
      <c r="J104" s="22">
        <v>1588104</v>
      </c>
      <c r="K104" s="22">
        <v>2598716</v>
      </c>
      <c r="L104" s="23">
        <f t="shared" si="19"/>
        <v>7218656</v>
      </c>
      <c r="N104" s="82"/>
      <c r="O104" s="82"/>
    </row>
    <row r="105" spans="1:15" s="35" customFormat="1" ht="12.75">
      <c r="A105" s="18">
        <v>3</v>
      </c>
      <c r="B105" s="19">
        <v>5</v>
      </c>
      <c r="C105" s="19">
        <v>8</v>
      </c>
      <c r="D105" s="45" t="s">
        <v>83</v>
      </c>
      <c r="E105" s="22">
        <v>491400</v>
      </c>
      <c r="F105" s="22">
        <v>16380</v>
      </c>
      <c r="G105" s="22">
        <v>16380</v>
      </c>
      <c r="H105" s="22">
        <f t="shared" si="25"/>
        <v>524160</v>
      </c>
      <c r="I105" s="22">
        <v>851760</v>
      </c>
      <c r="J105" s="22">
        <v>720720</v>
      </c>
      <c r="K105" s="22">
        <v>1179360</v>
      </c>
      <c r="L105" s="23">
        <f t="shared" si="19"/>
        <v>3276000</v>
      </c>
      <c r="N105" s="82"/>
      <c r="O105" s="82"/>
    </row>
    <row r="106" spans="1:15" s="35" customFormat="1" ht="12.75">
      <c r="A106" s="18">
        <v>3</v>
      </c>
      <c r="B106" s="19">
        <v>5</v>
      </c>
      <c r="C106" s="19">
        <v>9</v>
      </c>
      <c r="D106" s="45" t="s">
        <v>23</v>
      </c>
      <c r="E106" s="22">
        <v>2000</v>
      </c>
      <c r="F106" s="22">
        <v>0</v>
      </c>
      <c r="G106" s="22">
        <v>0</v>
      </c>
      <c r="H106" s="22">
        <f t="shared" si="25"/>
        <v>2000</v>
      </c>
      <c r="I106" s="22">
        <v>0</v>
      </c>
      <c r="J106" s="22">
        <v>0</v>
      </c>
      <c r="K106" s="22">
        <v>2500</v>
      </c>
      <c r="L106" s="23">
        <f t="shared" si="19"/>
        <v>4500</v>
      </c>
      <c r="N106" s="82"/>
      <c r="O106" s="82"/>
    </row>
    <row r="107" spans="1:15" ht="12.75">
      <c r="A107" s="15">
        <v>3</v>
      </c>
      <c r="B107" s="16">
        <v>6</v>
      </c>
      <c r="C107" s="16" t="s">
        <v>5</v>
      </c>
      <c r="D107" s="50" t="s">
        <v>84</v>
      </c>
      <c r="E107" s="32">
        <f aca="true" t="shared" si="26" ref="E107:J107">SUM(E108)</f>
        <v>0</v>
      </c>
      <c r="F107" s="32">
        <f t="shared" si="26"/>
        <v>110000</v>
      </c>
      <c r="G107" s="32">
        <f t="shared" si="26"/>
        <v>65000</v>
      </c>
      <c r="H107" s="32">
        <f t="shared" si="26"/>
        <v>175000</v>
      </c>
      <c r="I107" s="32">
        <f t="shared" si="26"/>
        <v>0</v>
      </c>
      <c r="J107" s="32">
        <f t="shared" si="26"/>
        <v>0</v>
      </c>
      <c r="K107" s="32">
        <f>SUM(K108)</f>
        <v>205000</v>
      </c>
      <c r="L107" s="32">
        <f t="shared" si="19"/>
        <v>380000</v>
      </c>
      <c r="N107" s="82"/>
      <c r="O107" s="82"/>
    </row>
    <row r="108" spans="1:15" s="35" customFormat="1" ht="12.75">
      <c r="A108" s="18">
        <v>3</v>
      </c>
      <c r="B108" s="19">
        <v>6</v>
      </c>
      <c r="C108" s="19">
        <v>1</v>
      </c>
      <c r="D108" s="45" t="s">
        <v>84</v>
      </c>
      <c r="E108" s="34">
        <v>0</v>
      </c>
      <c r="F108" s="34">
        <v>110000</v>
      </c>
      <c r="G108" s="34">
        <v>65000</v>
      </c>
      <c r="H108" s="34">
        <f>+E108+F108+G108</f>
        <v>175000</v>
      </c>
      <c r="I108" s="34">
        <v>0</v>
      </c>
      <c r="J108" s="34">
        <v>0</v>
      </c>
      <c r="K108" s="34">
        <v>205000</v>
      </c>
      <c r="L108" s="94">
        <f t="shared" si="19"/>
        <v>380000</v>
      </c>
      <c r="N108" s="82"/>
      <c r="O108" s="82"/>
    </row>
    <row r="109" spans="1:15" ht="12.75">
      <c r="A109" s="15">
        <v>3</v>
      </c>
      <c r="B109" s="16">
        <v>7</v>
      </c>
      <c r="C109" s="16" t="s">
        <v>5</v>
      </c>
      <c r="D109" s="50" t="s">
        <v>85</v>
      </c>
      <c r="E109" s="32">
        <f aca="true" t="shared" si="27" ref="E109:J109">SUM(E110:E113)</f>
        <v>280275</v>
      </c>
      <c r="F109" s="32">
        <f t="shared" si="27"/>
        <v>101125</v>
      </c>
      <c r="G109" s="32">
        <f t="shared" si="27"/>
        <v>115250</v>
      </c>
      <c r="H109" s="32">
        <f t="shared" si="27"/>
        <v>496650</v>
      </c>
      <c r="I109" s="32">
        <f t="shared" si="27"/>
        <v>335875</v>
      </c>
      <c r="J109" s="32">
        <f t="shared" si="27"/>
        <v>542200</v>
      </c>
      <c r="K109" s="32">
        <f>SUM(K110:K113)</f>
        <v>490155</v>
      </c>
      <c r="L109" s="32">
        <f t="shared" si="19"/>
        <v>1864880</v>
      </c>
      <c r="N109" s="82"/>
      <c r="O109" s="82"/>
    </row>
    <row r="110" spans="1:15" s="35" customFormat="1" ht="12.75">
      <c r="A110" s="18">
        <v>3</v>
      </c>
      <c r="B110" s="19">
        <v>7</v>
      </c>
      <c r="C110" s="19">
        <v>1</v>
      </c>
      <c r="D110" s="45" t="s">
        <v>86</v>
      </c>
      <c r="E110" s="22">
        <v>80000</v>
      </c>
      <c r="F110" s="22">
        <v>55000</v>
      </c>
      <c r="G110" s="22">
        <v>60000</v>
      </c>
      <c r="H110" s="22">
        <f>+E110+F110+G110</f>
        <v>195000</v>
      </c>
      <c r="I110" s="22">
        <v>70000</v>
      </c>
      <c r="J110" s="22">
        <v>70000</v>
      </c>
      <c r="K110" s="22">
        <v>45000</v>
      </c>
      <c r="L110" s="23">
        <f t="shared" si="19"/>
        <v>380000</v>
      </c>
      <c r="N110" s="82"/>
      <c r="O110" s="82"/>
    </row>
    <row r="111" spans="1:15" s="35" customFormat="1" ht="12.75">
      <c r="A111" s="18">
        <v>3</v>
      </c>
      <c r="B111" s="19">
        <v>7</v>
      </c>
      <c r="C111" s="19">
        <v>2</v>
      </c>
      <c r="D111" s="45" t="s">
        <v>87</v>
      </c>
      <c r="E111" s="34">
        <v>100000</v>
      </c>
      <c r="F111" s="34">
        <v>33000</v>
      </c>
      <c r="G111" s="34">
        <v>50000</v>
      </c>
      <c r="H111" s="34">
        <f>+E111+F111+G111</f>
        <v>183000</v>
      </c>
      <c r="I111" s="34">
        <v>90000</v>
      </c>
      <c r="J111" s="34">
        <v>90000</v>
      </c>
      <c r="K111" s="34">
        <v>45000</v>
      </c>
      <c r="L111" s="23">
        <f t="shared" si="19"/>
        <v>408000</v>
      </c>
      <c r="N111" s="82"/>
      <c r="O111" s="82"/>
    </row>
    <row r="112" spans="1:15" s="35" customFormat="1" ht="12.75">
      <c r="A112" s="18">
        <v>3</v>
      </c>
      <c r="B112" s="19">
        <v>7</v>
      </c>
      <c r="C112" s="19">
        <v>8</v>
      </c>
      <c r="D112" s="45" t="s">
        <v>88</v>
      </c>
      <c r="E112" s="34">
        <v>100275</v>
      </c>
      <c r="F112" s="34">
        <v>13125</v>
      </c>
      <c r="G112" s="34">
        <v>5250</v>
      </c>
      <c r="H112" s="34">
        <f>+E112+F112+G112</f>
        <v>118650</v>
      </c>
      <c r="I112" s="34">
        <v>175875</v>
      </c>
      <c r="J112" s="34">
        <v>382200</v>
      </c>
      <c r="K112" s="34">
        <v>400155</v>
      </c>
      <c r="L112" s="23">
        <f t="shared" si="19"/>
        <v>1076880</v>
      </c>
      <c r="N112" s="82"/>
      <c r="O112" s="82"/>
    </row>
    <row r="113" spans="1:15" s="35" customFormat="1" ht="12.75" hidden="1">
      <c r="A113" s="18">
        <v>3</v>
      </c>
      <c r="B113" s="19">
        <v>7</v>
      </c>
      <c r="C113" s="19">
        <v>9</v>
      </c>
      <c r="D113" s="45" t="s">
        <v>23</v>
      </c>
      <c r="E113" s="34">
        <v>0</v>
      </c>
      <c r="F113" s="34">
        <v>0</v>
      </c>
      <c r="G113" s="34">
        <v>0</v>
      </c>
      <c r="H113" s="34">
        <f>+E113+F113+G113</f>
        <v>0</v>
      </c>
      <c r="I113" s="34">
        <v>0</v>
      </c>
      <c r="J113" s="34">
        <v>0</v>
      </c>
      <c r="K113" s="34">
        <v>0</v>
      </c>
      <c r="L113" s="23">
        <f t="shared" si="19"/>
        <v>0</v>
      </c>
      <c r="N113" s="82"/>
      <c r="O113" s="82"/>
    </row>
    <row r="114" spans="1:15" ht="12.75" hidden="1">
      <c r="A114" s="15">
        <v>3</v>
      </c>
      <c r="B114" s="16">
        <v>8</v>
      </c>
      <c r="C114" s="16" t="s">
        <v>5</v>
      </c>
      <c r="D114" s="50" t="s">
        <v>89</v>
      </c>
      <c r="E114" s="32">
        <f aca="true" t="shared" si="28" ref="E114:J114">SUM(E115:E116)</f>
        <v>0</v>
      </c>
      <c r="F114" s="32">
        <f t="shared" si="28"/>
        <v>0</v>
      </c>
      <c r="G114" s="32">
        <f t="shared" si="28"/>
        <v>0</v>
      </c>
      <c r="H114" s="32">
        <f t="shared" si="28"/>
        <v>0</v>
      </c>
      <c r="I114" s="32">
        <f t="shared" si="28"/>
        <v>0</v>
      </c>
      <c r="J114" s="32">
        <f t="shared" si="28"/>
        <v>0</v>
      </c>
      <c r="K114" s="32">
        <f>SUM(K115:K116)</f>
        <v>0</v>
      </c>
      <c r="L114" s="32">
        <f t="shared" si="19"/>
        <v>0</v>
      </c>
      <c r="N114" s="82"/>
      <c r="O114" s="82"/>
    </row>
    <row r="115" spans="1:15" s="35" customFormat="1" ht="12.75" hidden="1">
      <c r="A115" s="18">
        <v>3</v>
      </c>
      <c r="B115" s="19">
        <v>8</v>
      </c>
      <c r="C115" s="19">
        <v>2</v>
      </c>
      <c r="D115" s="45" t="s">
        <v>90</v>
      </c>
      <c r="E115" s="34">
        <v>0</v>
      </c>
      <c r="F115" s="34">
        <v>0</v>
      </c>
      <c r="G115" s="34">
        <v>0</v>
      </c>
      <c r="H115" s="34">
        <f>+E115+F115+G115</f>
        <v>0</v>
      </c>
      <c r="I115" s="34">
        <v>0</v>
      </c>
      <c r="J115" s="34">
        <v>0</v>
      </c>
      <c r="K115" s="34">
        <v>0</v>
      </c>
      <c r="L115" s="23">
        <f t="shared" si="19"/>
        <v>0</v>
      </c>
      <c r="N115" s="82"/>
      <c r="O115" s="82"/>
    </row>
    <row r="116" spans="1:15" s="35" customFormat="1" ht="12.75" hidden="1">
      <c r="A116" s="18">
        <v>3</v>
      </c>
      <c r="B116" s="19">
        <v>8</v>
      </c>
      <c r="C116" s="19">
        <v>6</v>
      </c>
      <c r="D116" s="45" t="s">
        <v>91</v>
      </c>
      <c r="E116" s="34"/>
      <c r="F116" s="34">
        <v>0</v>
      </c>
      <c r="G116" s="34">
        <v>0</v>
      </c>
      <c r="H116" s="34">
        <f>+E116+F116+G116</f>
        <v>0</v>
      </c>
      <c r="I116" s="34">
        <v>0</v>
      </c>
      <c r="J116" s="34">
        <v>0</v>
      </c>
      <c r="K116" s="34">
        <v>0</v>
      </c>
      <c r="L116" s="23">
        <f t="shared" si="19"/>
        <v>0</v>
      </c>
      <c r="N116" s="82"/>
      <c r="O116" s="82"/>
    </row>
    <row r="117" spans="1:15" ht="12.75">
      <c r="A117" s="15">
        <v>3</v>
      </c>
      <c r="B117" s="16">
        <v>9</v>
      </c>
      <c r="C117" s="16" t="s">
        <v>5</v>
      </c>
      <c r="D117" s="50" t="s">
        <v>92</v>
      </c>
      <c r="E117" s="32">
        <f aca="true" t="shared" si="29" ref="E117:J117">SUM(E118:E122)</f>
        <v>228825</v>
      </c>
      <c r="F117" s="32">
        <f t="shared" si="29"/>
        <v>164627</v>
      </c>
      <c r="G117" s="32">
        <f t="shared" si="29"/>
        <v>72627</v>
      </c>
      <c r="H117" s="32">
        <f t="shared" si="29"/>
        <v>466079</v>
      </c>
      <c r="I117" s="32">
        <f t="shared" si="29"/>
        <v>84630</v>
      </c>
      <c r="J117" s="32">
        <f t="shared" si="29"/>
        <v>71610</v>
      </c>
      <c r="K117" s="32">
        <f>SUM(K118:K122)</f>
        <v>5137180</v>
      </c>
      <c r="L117" s="32">
        <f t="shared" si="19"/>
        <v>5759499</v>
      </c>
      <c r="N117" s="82"/>
      <c r="O117" s="82"/>
    </row>
    <row r="118" spans="1:15" s="35" customFormat="1" ht="12.75">
      <c r="A118" s="18">
        <v>3</v>
      </c>
      <c r="B118" s="19">
        <v>9</v>
      </c>
      <c r="C118" s="19">
        <v>1</v>
      </c>
      <c r="D118" s="45" t="s">
        <v>93</v>
      </c>
      <c r="E118" s="22">
        <v>150000</v>
      </c>
      <c r="F118" s="22">
        <v>20000</v>
      </c>
      <c r="G118" s="22">
        <v>57000</v>
      </c>
      <c r="H118" s="22">
        <f>+E118+F118+G118</f>
        <v>227000</v>
      </c>
      <c r="I118" s="22">
        <v>0</v>
      </c>
      <c r="J118" s="22">
        <v>0</v>
      </c>
      <c r="K118" s="22">
        <v>0</v>
      </c>
      <c r="L118" s="23">
        <f t="shared" si="19"/>
        <v>227000</v>
      </c>
      <c r="N118" s="82"/>
      <c r="O118" s="82"/>
    </row>
    <row r="119" spans="1:15" s="35" customFormat="1" ht="12.75">
      <c r="A119" s="18">
        <v>3</v>
      </c>
      <c r="B119" s="19">
        <v>9</v>
      </c>
      <c r="C119" s="19">
        <v>2</v>
      </c>
      <c r="D119" s="45" t="s">
        <v>94</v>
      </c>
      <c r="E119" s="34">
        <v>78825</v>
      </c>
      <c r="F119" s="34">
        <v>1627</v>
      </c>
      <c r="G119" s="34">
        <v>1627</v>
      </c>
      <c r="H119" s="34">
        <f>+E119+F119+G119</f>
        <v>82079</v>
      </c>
      <c r="I119" s="34">
        <v>84630</v>
      </c>
      <c r="J119" s="34">
        <v>71610</v>
      </c>
      <c r="K119" s="34">
        <v>137180</v>
      </c>
      <c r="L119" s="23">
        <f t="shared" si="19"/>
        <v>375499</v>
      </c>
      <c r="N119" s="82"/>
      <c r="O119" s="82"/>
    </row>
    <row r="120" spans="1:15" s="35" customFormat="1" ht="12.75">
      <c r="A120" s="18">
        <v>3</v>
      </c>
      <c r="B120" s="19">
        <v>9</v>
      </c>
      <c r="C120" s="19">
        <v>6</v>
      </c>
      <c r="D120" s="45" t="s">
        <v>133</v>
      </c>
      <c r="E120" s="34">
        <v>0</v>
      </c>
      <c r="F120" s="34">
        <v>0</v>
      </c>
      <c r="G120" s="34">
        <v>0</v>
      </c>
      <c r="H120" s="34">
        <f>+E120+F120+G120</f>
        <v>0</v>
      </c>
      <c r="I120" s="34">
        <v>0</v>
      </c>
      <c r="J120" s="34">
        <v>0</v>
      </c>
      <c r="K120" s="34">
        <v>5000000</v>
      </c>
      <c r="L120" s="23">
        <f t="shared" si="19"/>
        <v>5000000</v>
      </c>
      <c r="N120" s="82"/>
      <c r="O120" s="82"/>
    </row>
    <row r="121" spans="1:15" s="35" customFormat="1" ht="12.75">
      <c r="A121" s="18">
        <v>3</v>
      </c>
      <c r="B121" s="19">
        <v>9</v>
      </c>
      <c r="C121" s="19">
        <v>8</v>
      </c>
      <c r="D121" s="45" t="s">
        <v>95</v>
      </c>
      <c r="E121" s="34">
        <v>0</v>
      </c>
      <c r="F121" s="34">
        <v>143000</v>
      </c>
      <c r="G121" s="34">
        <v>0</v>
      </c>
      <c r="H121" s="34">
        <f>+E121+F121+G121</f>
        <v>143000</v>
      </c>
      <c r="I121" s="34">
        <v>0</v>
      </c>
      <c r="J121" s="34">
        <v>0</v>
      </c>
      <c r="K121" s="34">
        <v>0</v>
      </c>
      <c r="L121" s="23">
        <f t="shared" si="19"/>
        <v>143000</v>
      </c>
      <c r="N121" s="82"/>
      <c r="O121" s="82"/>
    </row>
    <row r="122" spans="1:15" s="35" customFormat="1" ht="12.75">
      <c r="A122" s="18">
        <v>3</v>
      </c>
      <c r="B122" s="19">
        <v>9</v>
      </c>
      <c r="C122" s="19">
        <v>9</v>
      </c>
      <c r="D122" s="45" t="s">
        <v>23</v>
      </c>
      <c r="E122" s="34">
        <v>0</v>
      </c>
      <c r="F122" s="34">
        <v>0</v>
      </c>
      <c r="G122" s="34">
        <v>14000</v>
      </c>
      <c r="H122" s="34">
        <f>+E122+F122+G122</f>
        <v>14000</v>
      </c>
      <c r="I122" s="34">
        <v>0</v>
      </c>
      <c r="J122" s="34">
        <v>0</v>
      </c>
      <c r="K122" s="34">
        <v>0</v>
      </c>
      <c r="L122" s="23">
        <f t="shared" si="19"/>
        <v>14000</v>
      </c>
      <c r="N122" s="82"/>
      <c r="O122" s="82"/>
    </row>
    <row r="123" spans="1:15" ht="12.75">
      <c r="A123" s="11">
        <v>4</v>
      </c>
      <c r="B123" s="29"/>
      <c r="C123" s="12">
        <v>4</v>
      </c>
      <c r="D123" s="51" t="s">
        <v>96</v>
      </c>
      <c r="E123" s="52">
        <f aca="true" t="shared" si="30" ref="E123:K123">E124+E127+E134+E143+E145+E147+E149</f>
        <v>2542500</v>
      </c>
      <c r="F123" s="52">
        <f t="shared" si="30"/>
        <v>171434</v>
      </c>
      <c r="G123" s="52">
        <f t="shared" si="30"/>
        <v>88750</v>
      </c>
      <c r="H123" s="52">
        <f t="shared" si="30"/>
        <v>2802684</v>
      </c>
      <c r="I123" s="52">
        <f t="shared" si="30"/>
        <v>47407000</v>
      </c>
      <c r="J123" s="52">
        <f t="shared" si="30"/>
        <v>4729000</v>
      </c>
      <c r="K123" s="52">
        <f t="shared" si="30"/>
        <v>57304800</v>
      </c>
      <c r="L123" s="52">
        <f t="shared" si="19"/>
        <v>112243484</v>
      </c>
      <c r="M123" s="81"/>
      <c r="N123" s="82"/>
      <c r="O123" s="82"/>
    </row>
    <row r="124" spans="1:15" ht="12.75">
      <c r="A124" s="15">
        <v>4</v>
      </c>
      <c r="B124" s="16">
        <v>1</v>
      </c>
      <c r="C124" s="16" t="s">
        <v>5</v>
      </c>
      <c r="D124" s="53" t="s">
        <v>97</v>
      </c>
      <c r="E124" s="54">
        <f aca="true" t="shared" si="31" ref="E124:J124">SUM(E125:E126)</f>
        <v>0</v>
      </c>
      <c r="F124" s="54">
        <f t="shared" si="31"/>
        <v>0</v>
      </c>
      <c r="G124" s="54">
        <f t="shared" si="31"/>
        <v>0</v>
      </c>
      <c r="H124" s="54">
        <f t="shared" si="31"/>
        <v>0</v>
      </c>
      <c r="I124" s="54">
        <f t="shared" si="31"/>
        <v>43000000</v>
      </c>
      <c r="J124" s="54">
        <f t="shared" si="31"/>
        <v>0</v>
      </c>
      <c r="K124" s="54">
        <f>SUM(K125:K126)</f>
        <v>15000000</v>
      </c>
      <c r="L124" s="54">
        <f t="shared" si="19"/>
        <v>58000000</v>
      </c>
      <c r="M124" s="82"/>
      <c r="N124" s="82"/>
      <c r="O124" s="82"/>
    </row>
    <row r="125" spans="1:15" ht="12.75">
      <c r="A125" s="55">
        <v>4</v>
      </c>
      <c r="B125" s="56">
        <v>1</v>
      </c>
      <c r="C125" s="56">
        <v>1</v>
      </c>
      <c r="D125" s="57" t="s">
        <v>134</v>
      </c>
      <c r="E125" s="58">
        <v>0</v>
      </c>
      <c r="F125" s="58">
        <v>0</v>
      </c>
      <c r="G125" s="58">
        <v>0</v>
      </c>
      <c r="H125" s="58">
        <f>+E125+F125+G125</f>
        <v>0</v>
      </c>
      <c r="I125" s="58">
        <v>0</v>
      </c>
      <c r="J125" s="58">
        <v>0</v>
      </c>
      <c r="K125" s="58">
        <v>15000000</v>
      </c>
      <c r="L125" s="86">
        <f t="shared" si="19"/>
        <v>15000000</v>
      </c>
      <c r="M125" s="82"/>
      <c r="N125" s="82"/>
      <c r="O125" s="82"/>
    </row>
    <row r="126" spans="1:15" ht="12.75">
      <c r="A126" s="55">
        <v>4</v>
      </c>
      <c r="B126" s="56">
        <v>1</v>
      </c>
      <c r="C126" s="56">
        <v>2</v>
      </c>
      <c r="D126" s="57" t="s">
        <v>135</v>
      </c>
      <c r="E126" s="58">
        <v>0</v>
      </c>
      <c r="F126" s="58">
        <v>0</v>
      </c>
      <c r="G126" s="58">
        <v>0</v>
      </c>
      <c r="H126" s="58">
        <f>+E126+F126+G126</f>
        <v>0</v>
      </c>
      <c r="I126" s="58">
        <v>43000000</v>
      </c>
      <c r="J126" s="58">
        <v>0</v>
      </c>
      <c r="K126" s="58">
        <v>0</v>
      </c>
      <c r="L126" s="95">
        <f t="shared" si="19"/>
        <v>43000000</v>
      </c>
      <c r="N126" s="82"/>
      <c r="O126" s="82"/>
    </row>
    <row r="127" spans="1:15" ht="12.75">
      <c r="A127" s="15">
        <v>4</v>
      </c>
      <c r="B127" s="16">
        <v>2</v>
      </c>
      <c r="C127" s="16" t="s">
        <v>5</v>
      </c>
      <c r="D127" s="50" t="s">
        <v>98</v>
      </c>
      <c r="E127" s="32">
        <f aca="true" t="shared" si="32" ref="E127:K127">+E128</f>
        <v>0</v>
      </c>
      <c r="F127" s="32">
        <f t="shared" si="32"/>
        <v>0</v>
      </c>
      <c r="G127" s="32">
        <f t="shared" si="32"/>
        <v>0</v>
      </c>
      <c r="H127" s="32">
        <f t="shared" si="32"/>
        <v>0</v>
      </c>
      <c r="I127" s="32">
        <f t="shared" si="32"/>
        <v>0</v>
      </c>
      <c r="J127" s="32">
        <f t="shared" si="32"/>
        <v>1000000</v>
      </c>
      <c r="K127" s="32">
        <f t="shared" si="32"/>
        <v>31900000</v>
      </c>
      <c r="L127" s="32">
        <f t="shared" si="19"/>
        <v>32900000</v>
      </c>
      <c r="N127" s="82"/>
      <c r="O127" s="82"/>
    </row>
    <row r="128" spans="1:15" ht="12.75">
      <c r="A128" s="55">
        <v>4</v>
      </c>
      <c r="B128" s="56">
        <v>2</v>
      </c>
      <c r="C128" s="56">
        <v>1</v>
      </c>
      <c r="D128" s="59" t="s">
        <v>98</v>
      </c>
      <c r="E128" s="60">
        <f>SUM(E129:E133)</f>
        <v>0</v>
      </c>
      <c r="F128" s="60">
        <f aca="true" t="shared" si="33" ref="F128:L128">SUM(F129:F133)</f>
        <v>0</v>
      </c>
      <c r="G128" s="60">
        <f t="shared" si="33"/>
        <v>0</v>
      </c>
      <c r="H128" s="60">
        <f t="shared" si="33"/>
        <v>0</v>
      </c>
      <c r="I128" s="60">
        <f t="shared" si="33"/>
        <v>0</v>
      </c>
      <c r="J128" s="60">
        <f t="shared" si="33"/>
        <v>1000000</v>
      </c>
      <c r="K128" s="60">
        <f t="shared" si="33"/>
        <v>31900000</v>
      </c>
      <c r="L128" s="60">
        <f t="shared" si="33"/>
        <v>32900000</v>
      </c>
      <c r="N128" s="82"/>
      <c r="O128" s="82"/>
    </row>
    <row r="129" spans="1:15" s="35" customFormat="1" ht="12.75">
      <c r="A129" s="18">
        <v>4</v>
      </c>
      <c r="B129" s="19">
        <v>2</v>
      </c>
      <c r="C129" s="19">
        <v>51</v>
      </c>
      <c r="D129" s="45" t="s">
        <v>124</v>
      </c>
      <c r="E129" s="34">
        <v>0</v>
      </c>
      <c r="F129" s="34">
        <v>0</v>
      </c>
      <c r="G129" s="34">
        <v>0</v>
      </c>
      <c r="H129" s="34">
        <f>+E129+F129+G129</f>
        <v>0</v>
      </c>
      <c r="I129" s="34">
        <v>0</v>
      </c>
      <c r="J129" s="34">
        <v>0</v>
      </c>
      <c r="K129" s="34">
        <v>9800000</v>
      </c>
      <c r="L129" s="94">
        <f>+K129+J129+I129+H129</f>
        <v>9800000</v>
      </c>
      <c r="N129" s="82"/>
      <c r="O129" s="82"/>
    </row>
    <row r="130" spans="1:15" s="35" customFormat="1" ht="12.75">
      <c r="A130" s="18">
        <v>4</v>
      </c>
      <c r="B130" s="19">
        <v>2</v>
      </c>
      <c r="C130" s="19">
        <v>52</v>
      </c>
      <c r="D130" s="45" t="s">
        <v>125</v>
      </c>
      <c r="E130" s="34">
        <v>0</v>
      </c>
      <c r="F130" s="34">
        <v>0</v>
      </c>
      <c r="G130" s="34">
        <v>0</v>
      </c>
      <c r="H130" s="34">
        <f>+E130+F130+G130</f>
        <v>0</v>
      </c>
      <c r="I130" s="34">
        <v>0</v>
      </c>
      <c r="J130" s="34">
        <v>0</v>
      </c>
      <c r="K130" s="34">
        <v>3500000</v>
      </c>
      <c r="L130" s="34">
        <f>+K130+J130+I130+H130</f>
        <v>3500000</v>
      </c>
      <c r="N130" s="82"/>
      <c r="O130" s="82"/>
    </row>
    <row r="131" spans="1:15" ht="12.75">
      <c r="A131" s="18">
        <v>4</v>
      </c>
      <c r="B131" s="19">
        <v>2</v>
      </c>
      <c r="C131" s="19">
        <v>53</v>
      </c>
      <c r="D131" s="45" t="s">
        <v>131</v>
      </c>
      <c r="E131" s="34">
        <v>0</v>
      </c>
      <c r="F131" s="34">
        <v>0</v>
      </c>
      <c r="G131" s="34">
        <v>0</v>
      </c>
      <c r="H131" s="34">
        <f>+E131+F131+G131</f>
        <v>0</v>
      </c>
      <c r="I131" s="34">
        <v>0</v>
      </c>
      <c r="J131" s="34">
        <v>0</v>
      </c>
      <c r="K131" s="34">
        <v>7600000</v>
      </c>
      <c r="L131" s="34">
        <f t="shared" si="19"/>
        <v>7600000</v>
      </c>
      <c r="N131" s="82"/>
      <c r="O131" s="82"/>
    </row>
    <row r="132" spans="1:15" ht="12.75">
      <c r="A132" s="18">
        <v>4</v>
      </c>
      <c r="B132" s="19">
        <v>2</v>
      </c>
      <c r="C132" s="19">
        <v>54</v>
      </c>
      <c r="D132" s="45" t="s">
        <v>140</v>
      </c>
      <c r="E132" s="34">
        <v>0</v>
      </c>
      <c r="F132" s="34">
        <v>0</v>
      </c>
      <c r="G132" s="34">
        <v>0</v>
      </c>
      <c r="H132" s="34">
        <f>+E132+F132+G132</f>
        <v>0</v>
      </c>
      <c r="I132" s="34">
        <v>0</v>
      </c>
      <c r="J132" s="34">
        <v>0</v>
      </c>
      <c r="K132" s="34">
        <v>11000000</v>
      </c>
      <c r="L132" s="34">
        <f>+K132+J132+I132+H132</f>
        <v>11000000</v>
      </c>
      <c r="N132" s="82"/>
      <c r="O132" s="82"/>
    </row>
    <row r="133" spans="1:15" ht="12.75">
      <c r="A133" s="18">
        <v>4</v>
      </c>
      <c r="B133" s="19">
        <v>2</v>
      </c>
      <c r="C133" s="19">
        <v>55</v>
      </c>
      <c r="D133" s="45" t="s">
        <v>141</v>
      </c>
      <c r="E133" s="34">
        <v>0</v>
      </c>
      <c r="F133" s="34">
        <v>0</v>
      </c>
      <c r="G133" s="34">
        <v>0</v>
      </c>
      <c r="H133" s="34">
        <f>+E133+F133+G133</f>
        <v>0</v>
      </c>
      <c r="I133" s="34">
        <v>0</v>
      </c>
      <c r="J133" s="34">
        <v>1000000</v>
      </c>
      <c r="K133" s="34">
        <v>0</v>
      </c>
      <c r="L133" s="34">
        <f>+K133+J133+I133+H133</f>
        <v>1000000</v>
      </c>
      <c r="N133" s="82"/>
      <c r="O133" s="82"/>
    </row>
    <row r="134" spans="1:15" ht="12.75">
      <c r="A134" s="15">
        <v>4</v>
      </c>
      <c r="B134" s="16">
        <v>3</v>
      </c>
      <c r="C134" s="16" t="s">
        <v>5</v>
      </c>
      <c r="D134" s="50" t="s">
        <v>99</v>
      </c>
      <c r="E134" s="32">
        <f aca="true" t="shared" si="34" ref="E134:J134">SUM(E135:E142)</f>
        <v>1282500</v>
      </c>
      <c r="F134" s="32">
        <f t="shared" si="34"/>
        <v>129434</v>
      </c>
      <c r="G134" s="32">
        <f t="shared" si="34"/>
        <v>45250</v>
      </c>
      <c r="H134" s="32">
        <f t="shared" si="34"/>
        <v>1457184</v>
      </c>
      <c r="I134" s="32">
        <f t="shared" si="34"/>
        <v>2223000</v>
      </c>
      <c r="J134" s="32">
        <f t="shared" si="34"/>
        <v>1881000</v>
      </c>
      <c r="K134" s="32">
        <f>SUM(K135:K142)</f>
        <v>5038000</v>
      </c>
      <c r="L134" s="32">
        <f t="shared" si="19"/>
        <v>10599184</v>
      </c>
      <c r="N134" s="82"/>
      <c r="O134" s="82"/>
    </row>
    <row r="135" spans="1:15" s="35" customFormat="1" ht="12.75">
      <c r="A135" s="18">
        <v>4</v>
      </c>
      <c r="B135" s="19">
        <v>3</v>
      </c>
      <c r="C135" s="19">
        <v>2</v>
      </c>
      <c r="D135" s="45" t="s">
        <v>100</v>
      </c>
      <c r="E135" s="34">
        <v>0</v>
      </c>
      <c r="F135" s="34">
        <v>0</v>
      </c>
      <c r="G135" s="34">
        <v>0</v>
      </c>
      <c r="H135" s="34">
        <f aca="true" t="shared" si="35" ref="H135:H142">+E135+F135+G135</f>
        <v>0</v>
      </c>
      <c r="I135" s="34">
        <v>0</v>
      </c>
      <c r="J135" s="34">
        <v>0</v>
      </c>
      <c r="K135" s="34">
        <v>360000</v>
      </c>
      <c r="L135" s="94">
        <f t="shared" si="19"/>
        <v>360000</v>
      </c>
      <c r="N135" s="82"/>
      <c r="O135" s="82"/>
    </row>
    <row r="136" spans="1:15" s="35" customFormat="1" ht="12.75" hidden="1">
      <c r="A136" s="18">
        <v>4</v>
      </c>
      <c r="B136" s="19">
        <v>3</v>
      </c>
      <c r="C136" s="19">
        <v>3</v>
      </c>
      <c r="D136" s="45" t="s">
        <v>101</v>
      </c>
      <c r="E136" s="34">
        <v>0</v>
      </c>
      <c r="F136" s="34">
        <v>0</v>
      </c>
      <c r="G136" s="34">
        <v>0</v>
      </c>
      <c r="H136" s="34">
        <f t="shared" si="35"/>
        <v>0</v>
      </c>
      <c r="I136" s="34">
        <v>0</v>
      </c>
      <c r="J136" s="34"/>
      <c r="K136" s="34"/>
      <c r="L136" s="23">
        <f t="shared" si="19"/>
        <v>0</v>
      </c>
      <c r="N136" s="82"/>
      <c r="O136" s="82"/>
    </row>
    <row r="137" spans="1:15" s="35" customFormat="1" ht="12.75">
      <c r="A137" s="18">
        <v>4</v>
      </c>
      <c r="B137" s="19">
        <v>3</v>
      </c>
      <c r="C137" s="19">
        <v>4</v>
      </c>
      <c r="D137" s="61" t="s">
        <v>102</v>
      </c>
      <c r="E137" s="34">
        <v>0</v>
      </c>
      <c r="F137" s="34">
        <v>19184</v>
      </c>
      <c r="G137" s="34">
        <v>0</v>
      </c>
      <c r="H137" s="34">
        <f t="shared" si="35"/>
        <v>19184</v>
      </c>
      <c r="I137" s="34">
        <v>0</v>
      </c>
      <c r="J137" s="34">
        <v>0</v>
      </c>
      <c r="K137" s="34">
        <v>0</v>
      </c>
      <c r="L137" s="23">
        <f t="shared" si="19"/>
        <v>19184</v>
      </c>
      <c r="N137" s="82"/>
      <c r="O137" s="82"/>
    </row>
    <row r="138" spans="1:15" s="35" customFormat="1" ht="12.75">
      <c r="A138" s="18">
        <v>4</v>
      </c>
      <c r="B138" s="19">
        <v>3</v>
      </c>
      <c r="C138" s="19">
        <v>5</v>
      </c>
      <c r="D138" s="45" t="s">
        <v>103</v>
      </c>
      <c r="E138" s="34">
        <v>0</v>
      </c>
      <c r="F138" s="34">
        <v>29000</v>
      </c>
      <c r="G138" s="34">
        <v>0</v>
      </c>
      <c r="H138" s="34">
        <f t="shared" si="35"/>
        <v>29000</v>
      </c>
      <c r="I138" s="34">
        <v>0</v>
      </c>
      <c r="J138" s="34">
        <v>0</v>
      </c>
      <c r="K138" s="34">
        <v>0</v>
      </c>
      <c r="L138" s="94">
        <f t="shared" si="19"/>
        <v>29000</v>
      </c>
      <c r="N138" s="82"/>
      <c r="O138" s="82"/>
    </row>
    <row r="139" spans="1:15" s="35" customFormat="1" ht="12.75">
      <c r="A139" s="18">
        <v>4</v>
      </c>
      <c r="B139" s="19">
        <v>3</v>
      </c>
      <c r="C139" s="19">
        <v>6</v>
      </c>
      <c r="D139" s="45" t="s">
        <v>104</v>
      </c>
      <c r="E139" s="34">
        <v>795000</v>
      </c>
      <c r="F139" s="34">
        <v>54000</v>
      </c>
      <c r="G139" s="34">
        <v>29000</v>
      </c>
      <c r="H139" s="34">
        <f t="shared" si="35"/>
        <v>878000</v>
      </c>
      <c r="I139" s="34">
        <v>1378000</v>
      </c>
      <c r="J139" s="34">
        <v>1166000</v>
      </c>
      <c r="K139" s="34">
        <v>1908000</v>
      </c>
      <c r="L139" s="23">
        <f t="shared" si="19"/>
        <v>5330000</v>
      </c>
      <c r="N139" s="82"/>
      <c r="O139" s="82"/>
    </row>
    <row r="140" spans="1:15" s="35" customFormat="1" ht="12.75">
      <c r="A140" s="18">
        <v>4</v>
      </c>
      <c r="B140" s="19">
        <v>3</v>
      </c>
      <c r="C140" s="19">
        <v>7</v>
      </c>
      <c r="D140" s="45" t="s">
        <v>105</v>
      </c>
      <c r="E140" s="34">
        <v>487500</v>
      </c>
      <c r="F140" s="34">
        <v>27250</v>
      </c>
      <c r="G140" s="34">
        <v>16250</v>
      </c>
      <c r="H140" s="34">
        <f t="shared" si="35"/>
        <v>531000</v>
      </c>
      <c r="I140" s="34">
        <v>845000</v>
      </c>
      <c r="J140" s="34">
        <v>715000</v>
      </c>
      <c r="K140" s="34">
        <f>2170000+600000</f>
        <v>2770000</v>
      </c>
      <c r="L140" s="23">
        <f t="shared" si="19"/>
        <v>4861000</v>
      </c>
      <c r="N140" s="82"/>
      <c r="O140" s="82"/>
    </row>
    <row r="141" spans="1:15" s="35" customFormat="1" ht="12.75" hidden="1">
      <c r="A141" s="18">
        <v>4</v>
      </c>
      <c r="B141" s="19">
        <v>3</v>
      </c>
      <c r="C141" s="19">
        <v>8</v>
      </c>
      <c r="D141" s="45" t="s">
        <v>106</v>
      </c>
      <c r="E141" s="34">
        <v>0</v>
      </c>
      <c r="F141" s="34">
        <v>0</v>
      </c>
      <c r="G141" s="34">
        <v>0</v>
      </c>
      <c r="H141" s="34">
        <f t="shared" si="35"/>
        <v>0</v>
      </c>
      <c r="I141" s="34">
        <v>0</v>
      </c>
      <c r="J141" s="34">
        <v>0</v>
      </c>
      <c r="K141" s="34"/>
      <c r="L141" s="23">
        <f t="shared" si="19"/>
        <v>0</v>
      </c>
      <c r="N141" s="82"/>
      <c r="O141" s="82"/>
    </row>
    <row r="142" spans="1:15" s="35" customFormat="1" ht="12.75" hidden="1">
      <c r="A142" s="18">
        <v>4</v>
      </c>
      <c r="B142" s="19">
        <v>3</v>
      </c>
      <c r="C142" s="19">
        <v>9</v>
      </c>
      <c r="D142" s="45" t="s">
        <v>107</v>
      </c>
      <c r="E142" s="34">
        <v>0</v>
      </c>
      <c r="F142" s="34">
        <v>0</v>
      </c>
      <c r="G142" s="34">
        <v>0</v>
      </c>
      <c r="H142" s="34">
        <f t="shared" si="35"/>
        <v>0</v>
      </c>
      <c r="I142" s="34">
        <v>0</v>
      </c>
      <c r="J142" s="34">
        <v>0</v>
      </c>
      <c r="K142" s="34">
        <v>0</v>
      </c>
      <c r="L142" s="23">
        <f t="shared" si="19"/>
        <v>0</v>
      </c>
      <c r="N142" s="82"/>
      <c r="O142" s="82"/>
    </row>
    <row r="143" spans="1:15" ht="12.75">
      <c r="A143" s="15">
        <v>4</v>
      </c>
      <c r="B143" s="16">
        <v>4</v>
      </c>
      <c r="C143" s="16" t="s">
        <v>5</v>
      </c>
      <c r="D143" s="50" t="s">
        <v>108</v>
      </c>
      <c r="E143" s="32">
        <f aca="true" t="shared" si="36" ref="E143:J143">SUM(E144)</f>
        <v>1110000</v>
      </c>
      <c r="F143" s="32">
        <f t="shared" si="36"/>
        <v>37000</v>
      </c>
      <c r="G143" s="32">
        <f t="shared" si="36"/>
        <v>37000</v>
      </c>
      <c r="H143" s="32">
        <f t="shared" si="36"/>
        <v>1184000</v>
      </c>
      <c r="I143" s="32">
        <f t="shared" si="36"/>
        <v>1924000</v>
      </c>
      <c r="J143" s="32">
        <f t="shared" si="36"/>
        <v>1628000</v>
      </c>
      <c r="K143" s="32">
        <f>SUM(K144)</f>
        <v>2664000</v>
      </c>
      <c r="L143" s="32">
        <f t="shared" si="19"/>
        <v>7400000</v>
      </c>
      <c r="N143" s="82"/>
      <c r="O143" s="82"/>
    </row>
    <row r="144" spans="1:15" s="35" customFormat="1" ht="12.75">
      <c r="A144" s="18">
        <v>4</v>
      </c>
      <c r="B144" s="19">
        <v>4</v>
      </c>
      <c r="C144" s="19">
        <v>1</v>
      </c>
      <c r="D144" s="45" t="s">
        <v>108</v>
      </c>
      <c r="E144" s="34">
        <v>1110000</v>
      </c>
      <c r="F144" s="34">
        <v>37000</v>
      </c>
      <c r="G144" s="34">
        <v>37000</v>
      </c>
      <c r="H144" s="34">
        <f>+E144+F144+G144</f>
        <v>1184000</v>
      </c>
      <c r="I144" s="34">
        <v>1924000</v>
      </c>
      <c r="J144" s="34">
        <v>1628000</v>
      </c>
      <c r="K144" s="34">
        <v>2664000</v>
      </c>
      <c r="L144" s="23">
        <f t="shared" si="19"/>
        <v>7400000</v>
      </c>
      <c r="N144" s="82"/>
      <c r="O144" s="82"/>
    </row>
    <row r="145" spans="1:15" ht="12.75">
      <c r="A145" s="15">
        <v>4</v>
      </c>
      <c r="B145" s="16">
        <v>5</v>
      </c>
      <c r="C145" s="16" t="s">
        <v>5</v>
      </c>
      <c r="D145" s="50" t="s">
        <v>109</v>
      </c>
      <c r="E145" s="32">
        <f aca="true" t="shared" si="37" ref="E145:J145">SUM(E146)</f>
        <v>0</v>
      </c>
      <c r="F145" s="32">
        <f t="shared" si="37"/>
        <v>0</v>
      </c>
      <c r="G145" s="32">
        <f t="shared" si="37"/>
        <v>1500</v>
      </c>
      <c r="H145" s="32">
        <f t="shared" si="37"/>
        <v>1500</v>
      </c>
      <c r="I145" s="32">
        <f t="shared" si="37"/>
        <v>0</v>
      </c>
      <c r="J145" s="32">
        <f t="shared" si="37"/>
        <v>0</v>
      </c>
      <c r="K145" s="32">
        <f>SUM(K146)</f>
        <v>2342800</v>
      </c>
      <c r="L145" s="32">
        <f aca="true" t="shared" si="38" ref="L145:L158">+K145+J145+I145+H145</f>
        <v>2344300</v>
      </c>
      <c r="N145" s="82"/>
      <c r="O145" s="82"/>
    </row>
    <row r="146" spans="1:15" s="35" customFormat="1" ht="12.75">
      <c r="A146" s="18">
        <v>4</v>
      </c>
      <c r="B146" s="19">
        <v>5</v>
      </c>
      <c r="C146" s="19">
        <v>1</v>
      </c>
      <c r="D146" s="45" t="s">
        <v>109</v>
      </c>
      <c r="E146" s="34">
        <v>0</v>
      </c>
      <c r="F146" s="34">
        <v>0</v>
      </c>
      <c r="G146" s="34">
        <v>1500</v>
      </c>
      <c r="H146" s="34">
        <f>+E146+F146+G146</f>
        <v>1500</v>
      </c>
      <c r="I146" s="34">
        <v>0</v>
      </c>
      <c r="J146" s="34">
        <v>0</v>
      </c>
      <c r="K146" s="34">
        <v>2342800</v>
      </c>
      <c r="L146" s="23">
        <f t="shared" si="38"/>
        <v>2344300</v>
      </c>
      <c r="N146" s="82"/>
      <c r="O146" s="82"/>
    </row>
    <row r="147" spans="1:15" ht="12.75">
      <c r="A147" s="15">
        <v>4</v>
      </c>
      <c r="B147" s="16">
        <v>8</v>
      </c>
      <c r="C147" s="16" t="s">
        <v>5</v>
      </c>
      <c r="D147" s="50" t="s">
        <v>110</v>
      </c>
      <c r="E147" s="32">
        <f aca="true" t="shared" si="39" ref="E147:J147">SUM(E148)</f>
        <v>150000</v>
      </c>
      <c r="F147" s="32">
        <f t="shared" si="39"/>
        <v>5000</v>
      </c>
      <c r="G147" s="32">
        <f t="shared" si="39"/>
        <v>5000</v>
      </c>
      <c r="H147" s="32">
        <f t="shared" si="39"/>
        <v>160000</v>
      </c>
      <c r="I147" s="32">
        <f t="shared" si="39"/>
        <v>260000</v>
      </c>
      <c r="J147" s="32">
        <f t="shared" si="39"/>
        <v>220000</v>
      </c>
      <c r="K147" s="32">
        <f>SUM(K148)</f>
        <v>360000</v>
      </c>
      <c r="L147" s="32">
        <f t="shared" si="38"/>
        <v>1000000</v>
      </c>
      <c r="N147" s="82"/>
      <c r="O147" s="82"/>
    </row>
    <row r="148" spans="1:15" s="35" customFormat="1" ht="12.75">
      <c r="A148" s="18">
        <v>4</v>
      </c>
      <c r="B148" s="19">
        <v>8</v>
      </c>
      <c r="C148" s="19">
        <v>1</v>
      </c>
      <c r="D148" s="45" t="s">
        <v>111</v>
      </c>
      <c r="E148" s="34">
        <v>150000</v>
      </c>
      <c r="F148" s="34">
        <v>5000</v>
      </c>
      <c r="G148" s="34">
        <v>5000</v>
      </c>
      <c r="H148" s="34">
        <f>+E148+F148+G148</f>
        <v>160000</v>
      </c>
      <c r="I148" s="34">
        <v>260000</v>
      </c>
      <c r="J148" s="34">
        <v>220000</v>
      </c>
      <c r="K148" s="34">
        <v>360000</v>
      </c>
      <c r="L148" s="23">
        <f t="shared" si="38"/>
        <v>1000000</v>
      </c>
      <c r="N148" s="82"/>
      <c r="O148" s="82"/>
    </row>
    <row r="149" spans="1:15" ht="12.75" hidden="1">
      <c r="A149" s="15">
        <v>4</v>
      </c>
      <c r="B149" s="16">
        <v>9</v>
      </c>
      <c r="C149" s="16" t="s">
        <v>5</v>
      </c>
      <c r="D149" s="50" t="s">
        <v>112</v>
      </c>
      <c r="E149" s="32">
        <f aca="true" t="shared" si="40" ref="E149:J149">SUM(E150)</f>
        <v>0</v>
      </c>
      <c r="F149" s="32">
        <f t="shared" si="40"/>
        <v>0</v>
      </c>
      <c r="G149" s="32">
        <f t="shared" si="40"/>
        <v>0</v>
      </c>
      <c r="H149" s="32">
        <f t="shared" si="40"/>
        <v>0</v>
      </c>
      <c r="I149" s="32">
        <f t="shared" si="40"/>
        <v>0</v>
      </c>
      <c r="J149" s="32">
        <f t="shared" si="40"/>
        <v>0</v>
      </c>
      <c r="K149" s="32">
        <f>SUM(K150)</f>
        <v>0</v>
      </c>
      <c r="L149" s="32">
        <f t="shared" si="38"/>
        <v>0</v>
      </c>
      <c r="N149" s="82"/>
      <c r="O149" s="82"/>
    </row>
    <row r="150" spans="1:15" s="35" customFormat="1" ht="12.75" hidden="1">
      <c r="A150" s="18">
        <v>4</v>
      </c>
      <c r="B150" s="19">
        <v>9</v>
      </c>
      <c r="C150" s="19">
        <v>1</v>
      </c>
      <c r="D150" s="45" t="s">
        <v>113</v>
      </c>
      <c r="E150" s="34">
        <v>0</v>
      </c>
      <c r="F150" s="34">
        <v>0</v>
      </c>
      <c r="G150" s="34">
        <v>0</v>
      </c>
      <c r="H150" s="34">
        <f>+E150+F150+G150</f>
        <v>0</v>
      </c>
      <c r="I150" s="34">
        <v>0</v>
      </c>
      <c r="J150" s="34">
        <v>0</v>
      </c>
      <c r="K150" s="34">
        <v>0</v>
      </c>
      <c r="L150" s="23">
        <f t="shared" si="38"/>
        <v>0</v>
      </c>
      <c r="N150" s="82"/>
      <c r="O150" s="82"/>
    </row>
    <row r="151" spans="1:15" ht="12.75">
      <c r="A151" s="11">
        <v>5</v>
      </c>
      <c r="B151" s="29"/>
      <c r="C151" s="12">
        <v>5</v>
      </c>
      <c r="D151" s="62" t="s">
        <v>114</v>
      </c>
      <c r="E151" s="63">
        <f>E152+E157</f>
        <v>130000</v>
      </c>
      <c r="F151" s="63">
        <f>F152+F157</f>
        <v>840090</v>
      </c>
      <c r="G151" s="63">
        <f>G152+G157</f>
        <v>0</v>
      </c>
      <c r="H151" s="63">
        <f>+E151+F151+G151</f>
        <v>970090</v>
      </c>
      <c r="I151" s="63">
        <f>I152+I157</f>
        <v>0</v>
      </c>
      <c r="J151" s="63">
        <f>J152+J157</f>
        <v>0</v>
      </c>
      <c r="K151" s="63">
        <f>K152+K157</f>
        <v>0</v>
      </c>
      <c r="L151" s="63">
        <f t="shared" si="38"/>
        <v>970090</v>
      </c>
      <c r="N151" s="82"/>
      <c r="O151" s="82"/>
    </row>
    <row r="152" spans="1:15" ht="12.75">
      <c r="A152" s="15">
        <v>5</v>
      </c>
      <c r="B152" s="16">
        <v>1</v>
      </c>
      <c r="C152" s="16" t="s">
        <v>5</v>
      </c>
      <c r="D152" s="50" t="s">
        <v>115</v>
      </c>
      <c r="E152" s="32">
        <f aca="true" t="shared" si="41" ref="E152:J152">SUM(E153:E156)</f>
        <v>130000</v>
      </c>
      <c r="F152" s="32">
        <f t="shared" si="41"/>
        <v>840090</v>
      </c>
      <c r="G152" s="32">
        <f t="shared" si="41"/>
        <v>0</v>
      </c>
      <c r="H152" s="32">
        <f t="shared" si="41"/>
        <v>970090</v>
      </c>
      <c r="I152" s="32">
        <f t="shared" si="41"/>
        <v>0</v>
      </c>
      <c r="J152" s="32">
        <f t="shared" si="41"/>
        <v>0</v>
      </c>
      <c r="K152" s="32">
        <f>SUM(K153:K156)</f>
        <v>0</v>
      </c>
      <c r="L152" s="32">
        <f t="shared" si="38"/>
        <v>970090</v>
      </c>
      <c r="N152" s="82"/>
      <c r="O152" s="82"/>
    </row>
    <row r="153" spans="1:15" s="35" customFormat="1" ht="12.75">
      <c r="A153" s="18">
        <v>5</v>
      </c>
      <c r="B153" s="19">
        <v>1</v>
      </c>
      <c r="C153" s="19">
        <v>3</v>
      </c>
      <c r="D153" s="45" t="s">
        <v>116</v>
      </c>
      <c r="E153" s="34">
        <v>0</v>
      </c>
      <c r="F153" s="34">
        <v>640090</v>
      </c>
      <c r="G153" s="34">
        <v>0</v>
      </c>
      <c r="H153" s="24">
        <f aca="true" t="shared" si="42" ref="H153:H158">+E153+F153+G153</f>
        <v>640090</v>
      </c>
      <c r="I153" s="34">
        <v>0</v>
      </c>
      <c r="J153" s="34">
        <v>0</v>
      </c>
      <c r="K153" s="34">
        <v>0</v>
      </c>
      <c r="L153" s="23">
        <f t="shared" si="38"/>
        <v>640090</v>
      </c>
      <c r="N153" s="82"/>
      <c r="O153" s="82"/>
    </row>
    <row r="154" spans="1:15" s="35" customFormat="1" ht="12.75" hidden="1">
      <c r="A154" s="18">
        <v>5</v>
      </c>
      <c r="B154" s="19">
        <v>1</v>
      </c>
      <c r="C154" s="19">
        <v>5</v>
      </c>
      <c r="D154" s="45" t="s">
        <v>127</v>
      </c>
      <c r="E154" s="34">
        <v>0</v>
      </c>
      <c r="F154" s="34">
        <v>0</v>
      </c>
      <c r="G154" s="34">
        <v>0</v>
      </c>
      <c r="H154" s="24">
        <f t="shared" si="42"/>
        <v>0</v>
      </c>
      <c r="I154" s="34">
        <v>0</v>
      </c>
      <c r="J154" s="34">
        <v>0</v>
      </c>
      <c r="K154" s="34">
        <v>0</v>
      </c>
      <c r="L154" s="23">
        <f t="shared" si="38"/>
        <v>0</v>
      </c>
      <c r="N154" s="82"/>
      <c r="O154" s="82"/>
    </row>
    <row r="155" spans="1:15" s="35" customFormat="1" ht="12.75">
      <c r="A155" s="18">
        <v>5</v>
      </c>
      <c r="B155" s="19">
        <v>1</v>
      </c>
      <c r="C155" s="19">
        <v>6</v>
      </c>
      <c r="D155" s="45" t="s">
        <v>117</v>
      </c>
      <c r="E155" s="34">
        <v>130000</v>
      </c>
      <c r="F155" s="34">
        <v>200000</v>
      </c>
      <c r="G155" s="34">
        <v>0</v>
      </c>
      <c r="H155" s="24">
        <f t="shared" si="42"/>
        <v>330000</v>
      </c>
      <c r="I155" s="34">
        <v>0</v>
      </c>
      <c r="J155" s="34">
        <v>0</v>
      </c>
      <c r="K155" s="34">
        <v>0</v>
      </c>
      <c r="L155" s="23">
        <f t="shared" si="38"/>
        <v>330000</v>
      </c>
      <c r="N155" s="82"/>
      <c r="O155" s="82"/>
    </row>
    <row r="156" spans="1:15" s="35" customFormat="1" ht="12.75" hidden="1">
      <c r="A156" s="18">
        <v>5</v>
      </c>
      <c r="B156" s="19">
        <v>1</v>
      </c>
      <c r="C156" s="19">
        <v>7</v>
      </c>
      <c r="D156" s="64" t="s">
        <v>118</v>
      </c>
      <c r="E156" s="24">
        <v>0</v>
      </c>
      <c r="F156" s="24">
        <v>0</v>
      </c>
      <c r="G156" s="24">
        <v>0</v>
      </c>
      <c r="H156" s="24">
        <f t="shared" si="42"/>
        <v>0</v>
      </c>
      <c r="I156" s="24">
        <v>0</v>
      </c>
      <c r="J156" s="24">
        <v>0</v>
      </c>
      <c r="K156" s="24">
        <v>0</v>
      </c>
      <c r="L156" s="23">
        <f t="shared" si="38"/>
        <v>0</v>
      </c>
      <c r="N156" s="82"/>
      <c r="O156" s="82"/>
    </row>
    <row r="157" spans="1:15" ht="12.75" hidden="1">
      <c r="A157" s="15">
        <v>5</v>
      </c>
      <c r="B157" s="16">
        <v>6</v>
      </c>
      <c r="C157" s="16">
        <v>1</v>
      </c>
      <c r="D157" s="65" t="s">
        <v>119</v>
      </c>
      <c r="E157" s="28">
        <v>0</v>
      </c>
      <c r="F157" s="28">
        <v>0</v>
      </c>
      <c r="G157" s="28">
        <v>0</v>
      </c>
      <c r="H157" s="28">
        <f t="shared" si="42"/>
        <v>0</v>
      </c>
      <c r="I157" s="28">
        <v>0</v>
      </c>
      <c r="J157" s="28">
        <v>0</v>
      </c>
      <c r="K157" s="28">
        <v>0</v>
      </c>
      <c r="L157" s="32">
        <f t="shared" si="38"/>
        <v>0</v>
      </c>
      <c r="N157" s="82"/>
      <c r="O157" s="82"/>
    </row>
    <row r="158" spans="1:15" s="35" customFormat="1" ht="13.5" hidden="1" thickBot="1">
      <c r="A158" s="66">
        <v>5</v>
      </c>
      <c r="B158" s="67">
        <v>6</v>
      </c>
      <c r="C158" s="67">
        <v>1</v>
      </c>
      <c r="D158" s="68" t="s">
        <v>120</v>
      </c>
      <c r="E158" s="69">
        <v>0</v>
      </c>
      <c r="F158" s="69">
        <v>0</v>
      </c>
      <c r="G158" s="69">
        <v>0</v>
      </c>
      <c r="H158" s="69">
        <f t="shared" si="42"/>
        <v>0</v>
      </c>
      <c r="I158" s="69">
        <v>0</v>
      </c>
      <c r="J158" s="69">
        <v>0</v>
      </c>
      <c r="K158" s="69">
        <v>0</v>
      </c>
      <c r="L158" s="70">
        <f t="shared" si="38"/>
        <v>0</v>
      </c>
      <c r="N158" s="82"/>
      <c r="O158" s="82"/>
    </row>
    <row r="159" ht="12.75">
      <c r="O159" s="82"/>
    </row>
    <row r="160" ht="12.75">
      <c r="O160" s="82"/>
    </row>
    <row r="161" ht="12.75">
      <c r="O161" s="82"/>
    </row>
    <row r="162" ht="12.75">
      <c r="O162" s="82"/>
    </row>
    <row r="163" ht="12.75">
      <c r="O163" s="82"/>
    </row>
    <row r="164" ht="12.75">
      <c r="O164" s="82"/>
    </row>
    <row r="165" ht="12.75">
      <c r="O165" s="82"/>
    </row>
  </sheetData>
  <mergeCells count="9">
    <mergeCell ref="J2:L2"/>
    <mergeCell ref="L8:L9"/>
    <mergeCell ref="A9:B9"/>
    <mergeCell ref="A7:A8"/>
    <mergeCell ref="B7:B8"/>
    <mergeCell ref="E8:H8"/>
    <mergeCell ref="K8:K9"/>
    <mergeCell ref="I8:I9"/>
    <mergeCell ref="J8:J9"/>
  </mergeCells>
  <printOptions/>
  <pageMargins left="0.48" right="0.21" top="0.29" bottom="0.51" header="0" footer="0"/>
  <pageSetup horizontalDpi="600" verticalDpi="600" orientation="landscape" paperSize="5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la Magistratura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 e Informática</dc:creator>
  <cp:keywords/>
  <dc:description/>
  <cp:lastModifiedBy>ilafemina</cp:lastModifiedBy>
  <cp:lastPrinted>2011-08-31T14:11:31Z</cp:lastPrinted>
  <dcterms:created xsi:type="dcterms:W3CDTF">2007-08-17T13:34:03Z</dcterms:created>
  <dcterms:modified xsi:type="dcterms:W3CDTF">2011-08-31T19:46:26Z</dcterms:modified>
  <cp:category/>
  <cp:version/>
  <cp:contentType/>
  <cp:contentStatus/>
</cp:coreProperties>
</file>