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resupuesto 2011 sin MP" sheetId="1" r:id="rId1"/>
  </sheets>
  <definedNames>
    <definedName name="_xlnm.Print_Titles" localSheetId="0">'Presupuesto 2011 sin MP'!$1:$9</definedName>
  </definedNames>
  <calcPr fullCalcOnLoad="1"/>
</workbook>
</file>

<file path=xl/sharedStrings.xml><?xml version="1.0" encoding="utf-8"?>
<sst xmlns="http://schemas.openxmlformats.org/spreadsheetml/2006/main" count="194" uniqueCount="142">
  <si>
    <t>Inc.</t>
  </si>
  <si>
    <t>Ppal</t>
  </si>
  <si>
    <t>Parc.</t>
  </si>
  <si>
    <t>Concepto</t>
  </si>
  <si>
    <t>Cuenta</t>
  </si>
  <si>
    <t>*</t>
  </si>
  <si>
    <t xml:space="preserve">16. Conducción </t>
  </si>
  <si>
    <t>16.1 CFJ</t>
  </si>
  <si>
    <t>Total Prog 16</t>
  </si>
  <si>
    <t>GASTOS EN PERSONAL</t>
  </si>
  <si>
    <t>Planta Permanente</t>
  </si>
  <si>
    <t>Retribución del Cargo</t>
  </si>
  <si>
    <t>Retribución que no hace al cargo</t>
  </si>
  <si>
    <t>SAC</t>
  </si>
  <si>
    <t>Contribuciones patronales</t>
  </si>
  <si>
    <t>Complementos (jardines)</t>
  </si>
  <si>
    <t>Planta Transitoria</t>
  </si>
  <si>
    <t>Salario Familiar</t>
  </si>
  <si>
    <t>BIENES DE CONSUMO</t>
  </si>
  <si>
    <t>Produc.aliment., agrop. y fores.</t>
  </si>
  <si>
    <t>Alimentos para personas</t>
  </si>
  <si>
    <t>Productos Agroforestales</t>
  </si>
  <si>
    <t>Madera Corcho y sus manufacturas</t>
  </si>
  <si>
    <t>Otros N.E.P.</t>
  </si>
  <si>
    <t>Textiles y vestuarios</t>
  </si>
  <si>
    <t>Prendas de vestir</t>
  </si>
  <si>
    <t>Confecciones Textiles</t>
  </si>
  <si>
    <t>Prod.de papel, cartón e impresos</t>
  </si>
  <si>
    <t>Productos de artes gráficas</t>
  </si>
  <si>
    <t>Productos de papel y cartón</t>
  </si>
  <si>
    <t>Libros revistas y periódicos</t>
  </si>
  <si>
    <t>Textos de Enseñanza</t>
  </si>
  <si>
    <t>Productos de cuero y caucho</t>
  </si>
  <si>
    <t>Artículos de Cuero</t>
  </si>
  <si>
    <t>Cubiertas y Cámara de Aire</t>
  </si>
  <si>
    <t>Prod. Químicos, comb. y lubric.</t>
  </si>
  <si>
    <t>Prod.Farmaceuticos y Medicinales</t>
  </si>
  <si>
    <t>Insecticidas, fumigantes y otros</t>
  </si>
  <si>
    <t>Tintas pinturas y colorantes</t>
  </si>
  <si>
    <t>Combustiles y Lubricantes</t>
  </si>
  <si>
    <t>Productos de minerales no metálicos</t>
  </si>
  <si>
    <t>Productos de Vidrio</t>
  </si>
  <si>
    <t>Productos Metálicos</t>
  </si>
  <si>
    <t>Productos no ferrosos</t>
  </si>
  <si>
    <t>Extructuras metalicas acabadas</t>
  </si>
  <si>
    <t>Herramientas menores</t>
  </si>
  <si>
    <t>Otros bienes de consumo</t>
  </si>
  <si>
    <t>Elementos de limpieza</t>
  </si>
  <si>
    <t>Utiles de escr.,oficina y enseñan.</t>
  </si>
  <si>
    <t>Utiles y materiales eléctricos</t>
  </si>
  <si>
    <t>Utensilios de cocina y comedor</t>
  </si>
  <si>
    <t>Respuestos y accesorios</t>
  </si>
  <si>
    <t>SERVICIOS NO PERSONALES</t>
  </si>
  <si>
    <t>Servicios básicos.</t>
  </si>
  <si>
    <t>Energía eléctrica</t>
  </si>
  <si>
    <t>Agua</t>
  </si>
  <si>
    <t>Gas</t>
  </si>
  <si>
    <t>Teléfonos, telex y telefax</t>
  </si>
  <si>
    <t>Correos y Telegrafos</t>
  </si>
  <si>
    <t>Redes de Comunicación informatica</t>
  </si>
  <si>
    <t>Alquileres y derechos</t>
  </si>
  <si>
    <t>Alquileres de edificios y locales</t>
  </si>
  <si>
    <t>Alquileres de fotocopiadoras</t>
  </si>
  <si>
    <t>Mantenimiento, reparación y limp.</t>
  </si>
  <si>
    <t>Mantenim.y reparac.de edificios y locales</t>
  </si>
  <si>
    <t>Mant.y rep.de vehiculos</t>
  </si>
  <si>
    <t>Mant.y rep.de maquinarias y equipo</t>
  </si>
  <si>
    <t>Limpieza aseo y fumigacion</t>
  </si>
  <si>
    <t>Serv. Prof., tecnicos y operat.</t>
  </si>
  <si>
    <t>Estudios Invest,y proy.de factibilidad</t>
  </si>
  <si>
    <t xml:space="preserve">Medicos y Sanitarios </t>
  </si>
  <si>
    <t>Juridícos</t>
  </si>
  <si>
    <t>Contabilidad  y Auditoria</t>
  </si>
  <si>
    <t>De Capacitacion</t>
  </si>
  <si>
    <t>De Informatica y Sistemas Computariz.</t>
  </si>
  <si>
    <t>Artísticos y Culturales</t>
  </si>
  <si>
    <t>Serv. Empresar.Comerc. y financ.</t>
  </si>
  <si>
    <t>Transporte</t>
  </si>
  <si>
    <t>Servicios técnicos y profesionales prest</t>
  </si>
  <si>
    <t>Imprenta publicaciones y reproducciones</t>
  </si>
  <si>
    <t>Primas y gastos de seguros</t>
  </si>
  <si>
    <t>Comisiones y gastos bancarios</t>
  </si>
  <si>
    <t>Sistemas informáticos y de registro</t>
  </si>
  <si>
    <t>Servicios de Vigilancia</t>
  </si>
  <si>
    <t>Publicidad y Propaganda</t>
  </si>
  <si>
    <t>Pasajes, viáticos y movilidad</t>
  </si>
  <si>
    <t>Pasajes</t>
  </si>
  <si>
    <t>Viáticos</t>
  </si>
  <si>
    <t>Movilidad</t>
  </si>
  <si>
    <t>Impuesto Derechos y Tasas</t>
  </si>
  <si>
    <t>Impuestos Directos</t>
  </si>
  <si>
    <t>Juicios y Mediaciones</t>
  </si>
  <si>
    <t>Otros servicios</t>
  </si>
  <si>
    <t>Servicios de ceremonial</t>
  </si>
  <si>
    <t>Servicios de comida viandas y refrigerio</t>
  </si>
  <si>
    <t>Premios y Reconocimientos</t>
  </si>
  <si>
    <t>BIENES DE USO</t>
  </si>
  <si>
    <t>Bienes Preexistentes</t>
  </si>
  <si>
    <t>Construcciones en bienes de dominio privado</t>
  </si>
  <si>
    <t>Maquinarias y equipos</t>
  </si>
  <si>
    <t>Equipo de Transporte traccion y elevacion</t>
  </si>
  <si>
    <t>Equipo sanitatio y de laboratorio</t>
  </si>
  <si>
    <t>Equipo de comunicación y señalamiento</t>
  </si>
  <si>
    <t>Equipo educacional, cultural y recreativo</t>
  </si>
  <si>
    <t>Equipo para computación</t>
  </si>
  <si>
    <t>Equipo de oficina y moblaje</t>
  </si>
  <si>
    <t>Herramientas y repuestos mayores</t>
  </si>
  <si>
    <t>Equipos varios</t>
  </si>
  <si>
    <t>Equipo de seguridad</t>
  </si>
  <si>
    <t>Libros, revistas y otros elem.colección.</t>
  </si>
  <si>
    <t>Activos Intangibles</t>
  </si>
  <si>
    <t>Programas de Computación</t>
  </si>
  <si>
    <t>Otros bienes de Uso</t>
  </si>
  <si>
    <t>Otros NEP</t>
  </si>
  <si>
    <t>TRANSFERENCIAS</t>
  </si>
  <si>
    <t>Transf.al sect.priv.p/finan.gastos corrientes</t>
  </si>
  <si>
    <t>Becas y otros subsidios</t>
  </si>
  <si>
    <t>Transf.p/activid. Cientificas y Academicas</t>
  </si>
  <si>
    <t>Transf. a otras instituciones sin fines de lucro</t>
  </si>
  <si>
    <t>Transferencias a Universidades Nacionales</t>
  </si>
  <si>
    <t>Transferencias a Universidades Nacionales p/finan Gs. Cor.</t>
  </si>
  <si>
    <t>Prog 20. Actividades Operativas y Comunes del Poder Judicial</t>
  </si>
  <si>
    <t>Programa 17 Fuero CAyT</t>
  </si>
  <si>
    <t>Programa 16 - Actividades Específicas del Consejo de la Magistratura</t>
  </si>
  <si>
    <t>Obra Edif. Beruti</t>
  </si>
  <si>
    <t>Obra Edif.  H. Yrigoyen</t>
  </si>
  <si>
    <t>Programa 18 Fuero PCyF</t>
  </si>
  <si>
    <t>Transferencia a Instituciones de Enseñanza - Programa de reconversión</t>
  </si>
  <si>
    <t>Personal sin Discriminar - programa de Reconversión</t>
  </si>
  <si>
    <t>16.2 PGPJ</t>
  </si>
  <si>
    <t>Alquiler con opción a compra</t>
  </si>
  <si>
    <t>Recursos de Afectación Especifica*</t>
  </si>
  <si>
    <t>Obra Edif.  Beazley</t>
  </si>
  <si>
    <t>Presupuesto 2011</t>
  </si>
  <si>
    <t>Total Presupuesto 2011</t>
  </si>
  <si>
    <t>“2010 – Año del Bicentenario”</t>
  </si>
  <si>
    <t>Servicio de acceso a internet y de streaming</t>
  </si>
  <si>
    <t>Servicios de consultoría</t>
  </si>
  <si>
    <t>Tierras y Terrenos para el Dominio Privado de la CABA</t>
  </si>
  <si>
    <t>Edificios e Instalaciones para el Dominio Privado de la CABA</t>
  </si>
  <si>
    <t>Papel y cartón para oficina</t>
  </si>
  <si>
    <t>ANEXO I - Res. C.M. Nº 690 /2010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</si>
</sst>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#,##0.000"/>
    <numFmt numFmtId="174" formatCode="#,##0.0"/>
    <numFmt numFmtId="175" formatCode="_(* #,##0_);_(* \(#,##0\);_(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textRotation="90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>
      <alignment horizontal="right"/>
    </xf>
    <xf numFmtId="3" fontId="0" fillId="4" borderId="5" xfId="0" applyNumberFormat="1" applyFont="1" applyFill="1" applyBorder="1" applyAlignment="1">
      <alignment horizontal="right"/>
    </xf>
    <xf numFmtId="3" fontId="0" fillId="4" borderId="5" xfId="17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2" borderId="5" xfId="17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/>
    </xf>
    <xf numFmtId="3" fontId="1" fillId="2" borderId="5" xfId="17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 vertical="center"/>
    </xf>
    <xf numFmtId="3" fontId="1" fillId="3" borderId="5" xfId="17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4" borderId="5" xfId="0" applyNumberFormat="1" applyFont="1" applyFill="1" applyBorder="1" applyAlignment="1" applyProtection="1">
      <alignment horizontal="right"/>
      <protection locked="0"/>
    </xf>
    <xf numFmtId="3" fontId="0" fillId="0" borderId="5" xfId="21" applyNumberFormat="1" applyFont="1" applyFill="1" applyBorder="1" applyAlignment="1">
      <alignment horizontal="right"/>
      <protection/>
    </xf>
    <xf numFmtId="3" fontId="0" fillId="4" borderId="5" xfId="21" applyNumberFormat="1" applyFont="1" applyFill="1" applyBorder="1" applyAlignment="1">
      <alignment horizontal="right"/>
      <protection/>
    </xf>
    <xf numFmtId="3" fontId="1" fillId="2" borderId="5" xfId="17" applyNumberFormat="1" applyFont="1" applyFill="1" applyBorder="1" applyAlignment="1" applyProtection="1">
      <alignment horizontal="right"/>
      <protection locked="0"/>
    </xf>
    <xf numFmtId="0" fontId="0" fillId="0" borderId="5" xfId="21" applyFont="1" applyFill="1" applyBorder="1" applyAlignment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3" fontId="1" fillId="3" borderId="5" xfId="0" applyNumberFormat="1" applyFont="1" applyFill="1" applyBorder="1" applyAlignment="1" applyProtection="1">
      <alignment horizontal="right"/>
      <protection locked="0"/>
    </xf>
    <xf numFmtId="170" fontId="1" fillId="2" borderId="5" xfId="19" applyFont="1" applyFill="1" applyBorder="1" applyAlignment="1" applyProtection="1">
      <alignment horizontal="left"/>
      <protection/>
    </xf>
    <xf numFmtId="170" fontId="0" fillId="0" borderId="5" xfId="19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1" fillId="2" borderId="5" xfId="19" applyNumberFormat="1" applyFont="1" applyFill="1" applyBorder="1" applyAlignment="1" applyProtection="1">
      <alignment horizontal="left"/>
      <protection/>
    </xf>
    <xf numFmtId="1" fontId="0" fillId="0" borderId="5" xfId="19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left"/>
      <protection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left"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5" xfId="0" applyNumberFormat="1" applyFont="1" applyFill="1" applyBorder="1" applyAlignment="1" applyProtection="1">
      <alignment horizontal="left"/>
      <protection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1" fontId="0" fillId="0" borderId="5" xfId="0" applyNumberFormat="1" applyFont="1" applyFill="1" applyBorder="1" applyAlignment="1">
      <alignment horizontal="left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" fontId="5" fillId="0" borderId="5" xfId="19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4" borderId="5" xfId="17" applyNumberFormat="1" applyFont="1" applyFill="1" applyBorder="1" applyAlignment="1">
      <alignment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0" fontId="13" fillId="0" borderId="0" xfId="0" applyFont="1" applyAlignment="1">
      <alignment horizont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textRotation="90"/>
    </xf>
    <xf numFmtId="0" fontId="1" fillId="0" borderId="10" xfId="0" applyNumberFormat="1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to..2003 Original 5-9-02 detallad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3</xdr:col>
      <xdr:colOff>2533650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3114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workbookViewId="0" topLeftCell="A1">
      <selection activeCell="D5" sqref="D5"/>
    </sheetView>
  </sheetViews>
  <sheetFormatPr defaultColWidth="11.421875" defaultRowHeight="12.75"/>
  <cols>
    <col min="1" max="3" width="3.28125" style="0" customWidth="1"/>
    <col min="4" max="4" width="61.421875" style="0" customWidth="1"/>
    <col min="5" max="5" width="15.421875" style="0" bestFit="1" customWidth="1"/>
    <col min="6" max="6" width="13.140625" style="0" customWidth="1"/>
    <col min="7" max="7" width="11.7109375" style="0" bestFit="1" customWidth="1"/>
    <col min="8" max="8" width="13.7109375" style="0" customWidth="1"/>
    <col min="9" max="9" width="14.00390625" style="0" customWidth="1"/>
    <col min="10" max="10" width="14.8515625" style="0" customWidth="1"/>
    <col min="11" max="11" width="20.421875" style="0" customWidth="1"/>
    <col min="12" max="12" width="18.7109375" style="0" customWidth="1"/>
  </cols>
  <sheetData>
    <row r="1" spans="4:12" s="74" customFormat="1" ht="12.75">
      <c r="D1" s="90"/>
      <c r="E1" s="91"/>
      <c r="F1" s="75"/>
      <c r="G1" s="75"/>
      <c r="H1" s="75"/>
      <c r="I1" s="75"/>
      <c r="J1" s="75"/>
      <c r="K1" s="75"/>
      <c r="L1" s="76"/>
    </row>
    <row r="2" spans="4:12" s="74" customFormat="1" ht="24" customHeight="1">
      <c r="D2" s="90"/>
      <c r="F2" s="75"/>
      <c r="G2" s="75"/>
      <c r="H2" s="75"/>
      <c r="I2" s="75"/>
      <c r="J2" s="75"/>
      <c r="K2" s="92" t="s">
        <v>135</v>
      </c>
      <c r="L2" s="92"/>
    </row>
    <row r="3" spans="4:12" s="74" customFormat="1" ht="14.25">
      <c r="D3" s="79"/>
      <c r="E3" s="83"/>
      <c r="F3" s="75"/>
      <c r="G3" s="77"/>
      <c r="H3" s="78"/>
      <c r="I3" s="78"/>
      <c r="J3" s="78"/>
      <c r="K3" s="78"/>
      <c r="L3" s="76"/>
    </row>
    <row r="4" spans="4:12" s="74" customFormat="1" ht="14.25">
      <c r="D4" s="79"/>
      <c r="E4" s="83"/>
      <c r="F4" s="75"/>
      <c r="G4" s="77"/>
      <c r="H4" s="78"/>
      <c r="I4" s="78"/>
      <c r="J4" s="78"/>
      <c r="K4" s="78"/>
      <c r="L4" s="76"/>
    </row>
    <row r="5" spans="4:12" s="74" customFormat="1" ht="12.75">
      <c r="D5" s="88" t="s">
        <v>141</v>
      </c>
      <c r="G5" s="83"/>
      <c r="H5" s="83"/>
      <c r="I5" s="83"/>
      <c r="J5" s="83"/>
      <c r="K5" s="83"/>
      <c r="L5" s="83"/>
    </row>
    <row r="6" spans="5:12" s="74" customFormat="1" ht="13.5" thickBot="1">
      <c r="E6" s="80"/>
      <c r="F6" s="80"/>
      <c r="G6" s="80"/>
      <c r="H6" s="80"/>
      <c r="I6" s="80"/>
      <c r="J6" s="80"/>
      <c r="K6" s="80"/>
      <c r="L6" s="81"/>
    </row>
    <row r="7" spans="1:12" ht="18.75" customHeight="1">
      <c r="A7" s="97" t="s">
        <v>0</v>
      </c>
      <c r="B7" s="99" t="s">
        <v>1</v>
      </c>
      <c r="C7" s="1"/>
      <c r="D7" s="2" t="s">
        <v>133</v>
      </c>
      <c r="E7" s="3"/>
      <c r="F7" s="86"/>
      <c r="G7" s="86"/>
      <c r="H7" s="4"/>
      <c r="I7" s="87"/>
      <c r="J7" s="87"/>
      <c r="K7" s="87"/>
      <c r="L7" s="5"/>
    </row>
    <row r="8" spans="1:12" ht="38.25" customHeight="1">
      <c r="A8" s="98"/>
      <c r="B8" s="100"/>
      <c r="C8" s="6" t="s">
        <v>2</v>
      </c>
      <c r="D8" s="7" t="s">
        <v>3</v>
      </c>
      <c r="E8" s="101" t="s">
        <v>123</v>
      </c>
      <c r="F8" s="102"/>
      <c r="G8" s="102"/>
      <c r="H8" s="103"/>
      <c r="I8" s="104" t="s">
        <v>122</v>
      </c>
      <c r="J8" s="104" t="s">
        <v>126</v>
      </c>
      <c r="K8" s="104" t="s">
        <v>121</v>
      </c>
      <c r="L8" s="93" t="s">
        <v>134</v>
      </c>
    </row>
    <row r="9" spans="1:12" ht="12.75">
      <c r="A9" s="95" t="s">
        <v>4</v>
      </c>
      <c r="B9" s="96"/>
      <c r="C9" s="9" t="s">
        <v>5</v>
      </c>
      <c r="D9" s="7"/>
      <c r="E9" s="7" t="s">
        <v>6</v>
      </c>
      <c r="F9" s="7" t="s">
        <v>7</v>
      </c>
      <c r="G9" s="7" t="s">
        <v>129</v>
      </c>
      <c r="H9" s="7" t="s">
        <v>8</v>
      </c>
      <c r="I9" s="105"/>
      <c r="J9" s="105"/>
      <c r="K9" s="105"/>
      <c r="L9" s="94"/>
    </row>
    <row r="10" spans="1:15" ht="12.75">
      <c r="A10" s="8" t="s">
        <v>5</v>
      </c>
      <c r="B10" s="9"/>
      <c r="C10" s="9" t="s">
        <v>5</v>
      </c>
      <c r="D10" s="10" t="s">
        <v>134</v>
      </c>
      <c r="E10" s="11">
        <f aca="true" t="shared" si="0" ref="E10:K10">E11+E26+E68+E123+E149</f>
        <v>80652940</v>
      </c>
      <c r="F10" s="11">
        <f t="shared" si="0"/>
        <v>4723567</v>
      </c>
      <c r="G10" s="11">
        <f t="shared" si="0"/>
        <v>2598316</v>
      </c>
      <c r="H10" s="11">
        <f t="shared" si="0"/>
        <v>87974823</v>
      </c>
      <c r="I10" s="11">
        <f t="shared" si="0"/>
        <v>210577013</v>
      </c>
      <c r="J10" s="11">
        <f t="shared" si="0"/>
        <v>117015050</v>
      </c>
      <c r="K10" s="11">
        <f t="shared" si="0"/>
        <v>307617964</v>
      </c>
      <c r="L10" s="11">
        <f>+K10+J10+I10+H10</f>
        <v>723184850</v>
      </c>
      <c r="M10" s="85"/>
      <c r="N10" s="85"/>
      <c r="O10" s="85"/>
    </row>
    <row r="11" spans="1:15" ht="12.75">
      <c r="A11" s="12">
        <v>1</v>
      </c>
      <c r="B11" s="13"/>
      <c r="C11" s="13">
        <v>1</v>
      </c>
      <c r="D11" s="14" t="s">
        <v>9</v>
      </c>
      <c r="E11" s="15">
        <f aca="true" t="shared" si="1" ref="E11:K11">E12+E18+E24+E25</f>
        <v>70236126</v>
      </c>
      <c r="F11" s="15">
        <f t="shared" si="1"/>
        <v>2394259</v>
      </c>
      <c r="G11" s="15">
        <f t="shared" si="1"/>
        <v>1675050</v>
      </c>
      <c r="H11" s="15">
        <f t="shared" si="1"/>
        <v>74305435</v>
      </c>
      <c r="I11" s="15">
        <f t="shared" si="1"/>
        <v>121512539</v>
      </c>
      <c r="J11" s="15">
        <f t="shared" si="1"/>
        <v>107679542</v>
      </c>
      <c r="K11" s="15">
        <f t="shared" si="1"/>
        <v>117023001</v>
      </c>
      <c r="L11" s="15">
        <f aca="true" t="shared" si="2" ref="L11:L74">+K11+J11+I11+H11</f>
        <v>420520517</v>
      </c>
      <c r="M11" s="85"/>
      <c r="N11" s="85"/>
      <c r="O11" s="85"/>
    </row>
    <row r="12" spans="1:15" ht="12.75">
      <c r="A12" s="16">
        <v>1</v>
      </c>
      <c r="B12" s="17">
        <v>1</v>
      </c>
      <c r="C12" s="17" t="s">
        <v>5</v>
      </c>
      <c r="D12" s="18" t="s">
        <v>10</v>
      </c>
      <c r="E12" s="11">
        <f>SUM(E13:E17)</f>
        <v>51318433</v>
      </c>
      <c r="F12" s="11">
        <f>SUM(F13:F17)</f>
        <v>2392853</v>
      </c>
      <c r="G12" s="11">
        <f>SUM(G13:G17)</f>
        <v>1673644</v>
      </c>
      <c r="H12" s="11">
        <f aca="true" t="shared" si="3" ref="H12:H17">+E12+F12+G12</f>
        <v>55384930</v>
      </c>
      <c r="I12" s="11">
        <f>SUM(I13:I17)</f>
        <v>120771118</v>
      </c>
      <c r="J12" s="11">
        <f>SUM(J13:J17)</f>
        <v>107046224</v>
      </c>
      <c r="K12" s="11">
        <f>SUM(K13:K17)</f>
        <v>116083156</v>
      </c>
      <c r="L12" s="11">
        <f t="shared" si="2"/>
        <v>399285428</v>
      </c>
      <c r="M12" s="85"/>
      <c r="N12" s="85"/>
      <c r="O12" s="85"/>
    </row>
    <row r="13" spans="1:15" ht="12.75">
      <c r="A13" s="19">
        <v>1</v>
      </c>
      <c r="B13" s="20">
        <v>1</v>
      </c>
      <c r="C13" s="20">
        <v>1</v>
      </c>
      <c r="D13" s="21" t="s">
        <v>11</v>
      </c>
      <c r="E13" s="22">
        <v>38419820</v>
      </c>
      <c r="F13" s="22">
        <v>1795762</v>
      </c>
      <c r="G13" s="22">
        <v>1256018</v>
      </c>
      <c r="H13" s="22">
        <f t="shared" si="3"/>
        <v>41471600</v>
      </c>
      <c r="I13" s="22">
        <v>90460415</v>
      </c>
      <c r="J13" s="22">
        <v>80107590</v>
      </c>
      <c r="K13" s="22">
        <v>86916945</v>
      </c>
      <c r="L13" s="24">
        <f t="shared" si="2"/>
        <v>298956550</v>
      </c>
      <c r="N13" s="85"/>
      <c r="O13" s="85"/>
    </row>
    <row r="14" spans="1:15" ht="12.75" hidden="1">
      <c r="A14" s="19">
        <v>1</v>
      </c>
      <c r="B14" s="20">
        <v>1</v>
      </c>
      <c r="C14" s="20">
        <v>3</v>
      </c>
      <c r="D14" s="21" t="s">
        <v>12</v>
      </c>
      <c r="E14" s="22">
        <v>0</v>
      </c>
      <c r="F14" s="22">
        <v>0</v>
      </c>
      <c r="G14" s="22">
        <v>0</v>
      </c>
      <c r="H14" s="22">
        <f t="shared" si="3"/>
        <v>0</v>
      </c>
      <c r="I14" s="22">
        <v>0</v>
      </c>
      <c r="J14" s="22">
        <v>0</v>
      </c>
      <c r="K14" s="22">
        <v>0</v>
      </c>
      <c r="L14" s="24">
        <f t="shared" si="2"/>
        <v>0</v>
      </c>
      <c r="N14" s="85"/>
      <c r="O14" s="85"/>
    </row>
    <row r="15" spans="1:15" ht="12.75">
      <c r="A15" s="19">
        <v>1</v>
      </c>
      <c r="B15" s="20">
        <v>1</v>
      </c>
      <c r="C15" s="20">
        <v>4</v>
      </c>
      <c r="D15" s="21" t="s">
        <v>13</v>
      </c>
      <c r="E15" s="25">
        <v>3201652</v>
      </c>
      <c r="F15" s="25">
        <v>149647</v>
      </c>
      <c r="G15" s="25">
        <v>104668</v>
      </c>
      <c r="H15" s="25">
        <f t="shared" si="3"/>
        <v>3455967</v>
      </c>
      <c r="I15" s="25">
        <v>7538368</v>
      </c>
      <c r="J15" s="22">
        <v>6675633</v>
      </c>
      <c r="K15" s="25">
        <v>7243079</v>
      </c>
      <c r="L15" s="24">
        <f t="shared" si="2"/>
        <v>24913047</v>
      </c>
      <c r="N15" s="85"/>
      <c r="O15" s="85"/>
    </row>
    <row r="16" spans="1:15" ht="12.75">
      <c r="A16" s="19">
        <v>1</v>
      </c>
      <c r="B16" s="20">
        <v>1</v>
      </c>
      <c r="C16" s="20">
        <v>6</v>
      </c>
      <c r="D16" s="21" t="s">
        <v>14</v>
      </c>
      <c r="E16" s="22">
        <v>9572939</v>
      </c>
      <c r="F16" s="22">
        <v>447444</v>
      </c>
      <c r="G16" s="22">
        <v>312958</v>
      </c>
      <c r="H16" s="22">
        <f t="shared" si="3"/>
        <v>10333341</v>
      </c>
      <c r="I16" s="22">
        <v>22539720</v>
      </c>
      <c r="J16" s="22">
        <v>19960141</v>
      </c>
      <c r="K16" s="22">
        <v>21656806</v>
      </c>
      <c r="L16" s="24">
        <f t="shared" si="2"/>
        <v>74490008</v>
      </c>
      <c r="N16" s="85"/>
      <c r="O16" s="85"/>
    </row>
    <row r="17" spans="1:15" ht="12.75">
      <c r="A17" s="19">
        <v>1</v>
      </c>
      <c r="B17" s="20">
        <v>1</v>
      </c>
      <c r="C17" s="20">
        <v>7</v>
      </c>
      <c r="D17" s="21" t="s">
        <v>15</v>
      </c>
      <c r="E17" s="26">
        <v>124022</v>
      </c>
      <c r="F17" s="26">
        <v>0</v>
      </c>
      <c r="G17" s="26">
        <v>0</v>
      </c>
      <c r="H17" s="26">
        <f t="shared" si="3"/>
        <v>124022</v>
      </c>
      <c r="I17" s="26">
        <v>232615</v>
      </c>
      <c r="J17" s="26">
        <v>302860</v>
      </c>
      <c r="K17" s="26">
        <v>266326</v>
      </c>
      <c r="L17" s="24">
        <f t="shared" si="2"/>
        <v>925823</v>
      </c>
      <c r="N17" s="85"/>
      <c r="O17" s="85"/>
    </row>
    <row r="18" spans="1:15" ht="12.75">
      <c r="A18" s="16">
        <v>1</v>
      </c>
      <c r="B18" s="17">
        <v>2</v>
      </c>
      <c r="C18" s="17" t="s">
        <v>5</v>
      </c>
      <c r="D18" s="18" t="s">
        <v>16</v>
      </c>
      <c r="E18" s="27">
        <f aca="true" t="shared" si="4" ref="E18:J18">SUM(E19:E23)</f>
        <v>18736427</v>
      </c>
      <c r="F18" s="27">
        <f t="shared" si="4"/>
        <v>0</v>
      </c>
      <c r="G18" s="27">
        <f t="shared" si="4"/>
        <v>0</v>
      </c>
      <c r="H18" s="27">
        <f t="shared" si="4"/>
        <v>18736427</v>
      </c>
      <c r="I18" s="27">
        <f t="shared" si="4"/>
        <v>0</v>
      </c>
      <c r="J18" s="27">
        <f t="shared" si="4"/>
        <v>0</v>
      </c>
      <c r="K18" s="27">
        <f>SUM(K19:K23)</f>
        <v>0</v>
      </c>
      <c r="L18" s="27">
        <f t="shared" si="2"/>
        <v>18736427</v>
      </c>
      <c r="N18" s="85"/>
      <c r="O18" s="85"/>
    </row>
    <row r="19" spans="1:15" ht="12.75">
      <c r="A19" s="19">
        <v>1</v>
      </c>
      <c r="B19" s="20">
        <v>2</v>
      </c>
      <c r="C19" s="20">
        <v>1</v>
      </c>
      <c r="D19" s="21" t="s">
        <v>11</v>
      </c>
      <c r="E19" s="22">
        <v>14055028</v>
      </c>
      <c r="F19" s="22">
        <v>0</v>
      </c>
      <c r="G19" s="22">
        <v>0</v>
      </c>
      <c r="H19" s="22">
        <f aca="true" t="shared" si="5" ref="H19:H26">+E19+F19+G19</f>
        <v>14055028</v>
      </c>
      <c r="I19" s="22">
        <v>0</v>
      </c>
      <c r="J19" s="22">
        <v>0</v>
      </c>
      <c r="K19" s="22">
        <v>0</v>
      </c>
      <c r="L19" s="24">
        <f t="shared" si="2"/>
        <v>14055028</v>
      </c>
      <c r="N19" s="85"/>
      <c r="O19" s="85"/>
    </row>
    <row r="20" spans="1:15" ht="12.75" hidden="1">
      <c r="A20" s="19">
        <v>1</v>
      </c>
      <c r="B20" s="20">
        <v>2</v>
      </c>
      <c r="C20" s="20">
        <v>3</v>
      </c>
      <c r="D20" s="21" t="s">
        <v>12</v>
      </c>
      <c r="E20" s="22">
        <v>0</v>
      </c>
      <c r="F20" s="22">
        <v>0</v>
      </c>
      <c r="G20" s="22">
        <v>0</v>
      </c>
      <c r="H20" s="22">
        <f t="shared" si="5"/>
        <v>0</v>
      </c>
      <c r="I20" s="22">
        <v>0</v>
      </c>
      <c r="J20" s="22">
        <v>0</v>
      </c>
      <c r="K20" s="22">
        <v>0</v>
      </c>
      <c r="L20" s="24">
        <f t="shared" si="2"/>
        <v>0</v>
      </c>
      <c r="N20" s="85"/>
      <c r="O20" s="85"/>
    </row>
    <row r="21" spans="1:15" ht="12.75">
      <c r="A21" s="19">
        <v>1</v>
      </c>
      <c r="B21" s="20">
        <v>2</v>
      </c>
      <c r="C21" s="20">
        <v>4</v>
      </c>
      <c r="D21" s="21" t="s">
        <v>13</v>
      </c>
      <c r="E21" s="22">
        <v>1171252</v>
      </c>
      <c r="F21" s="22">
        <v>0</v>
      </c>
      <c r="G21" s="22">
        <v>0</v>
      </c>
      <c r="H21" s="22">
        <f t="shared" si="5"/>
        <v>1171252</v>
      </c>
      <c r="I21" s="22">
        <v>0</v>
      </c>
      <c r="J21" s="22">
        <v>0</v>
      </c>
      <c r="K21" s="22">
        <v>0</v>
      </c>
      <c r="L21" s="24">
        <f t="shared" si="2"/>
        <v>1171252</v>
      </c>
      <c r="N21" s="85"/>
      <c r="O21" s="85"/>
    </row>
    <row r="22" spans="1:15" ht="12.75">
      <c r="A22" s="19">
        <v>1</v>
      </c>
      <c r="B22" s="20">
        <v>2</v>
      </c>
      <c r="C22" s="20">
        <v>6</v>
      </c>
      <c r="D22" s="21" t="s">
        <v>14</v>
      </c>
      <c r="E22" s="22">
        <v>3502044</v>
      </c>
      <c r="F22" s="22">
        <v>0</v>
      </c>
      <c r="G22" s="22">
        <v>0</v>
      </c>
      <c r="H22" s="22">
        <f t="shared" si="5"/>
        <v>3502044</v>
      </c>
      <c r="I22" s="22">
        <v>0</v>
      </c>
      <c r="J22" s="22">
        <v>0</v>
      </c>
      <c r="K22" s="22">
        <v>0</v>
      </c>
      <c r="L22" s="24">
        <f t="shared" si="2"/>
        <v>3502044</v>
      </c>
      <c r="N22" s="85"/>
      <c r="O22" s="85"/>
    </row>
    <row r="23" spans="1:15" ht="12.75">
      <c r="A23" s="19">
        <v>1</v>
      </c>
      <c r="B23" s="20">
        <v>2</v>
      </c>
      <c r="C23" s="20">
        <v>7</v>
      </c>
      <c r="D23" s="21" t="s">
        <v>15</v>
      </c>
      <c r="E23" s="22">
        <v>8103</v>
      </c>
      <c r="F23" s="22">
        <v>0</v>
      </c>
      <c r="G23" s="22">
        <v>0</v>
      </c>
      <c r="H23" s="22">
        <f t="shared" si="5"/>
        <v>8103</v>
      </c>
      <c r="I23" s="22">
        <v>0</v>
      </c>
      <c r="J23" s="22">
        <v>0</v>
      </c>
      <c r="K23" s="22">
        <v>0</v>
      </c>
      <c r="L23" s="24">
        <f t="shared" si="2"/>
        <v>8103</v>
      </c>
      <c r="N23" s="85"/>
      <c r="O23" s="85"/>
    </row>
    <row r="24" spans="1:15" ht="12.75">
      <c r="A24" s="28">
        <v>1</v>
      </c>
      <c r="B24" s="29">
        <v>4</v>
      </c>
      <c r="C24" s="29">
        <v>1</v>
      </c>
      <c r="D24" s="18" t="s">
        <v>17</v>
      </c>
      <c r="E24" s="30">
        <v>181266</v>
      </c>
      <c r="F24" s="30">
        <v>1406</v>
      </c>
      <c r="G24" s="30">
        <v>1406</v>
      </c>
      <c r="H24" s="30">
        <f t="shared" si="5"/>
        <v>184078</v>
      </c>
      <c r="I24" s="30">
        <v>741421</v>
      </c>
      <c r="J24" s="30">
        <v>633318</v>
      </c>
      <c r="K24" s="30">
        <v>939845</v>
      </c>
      <c r="L24" s="31">
        <f t="shared" si="2"/>
        <v>2498662</v>
      </c>
      <c r="N24" s="85"/>
      <c r="O24" s="85"/>
    </row>
    <row r="25" spans="1:15" ht="12.75" hidden="1">
      <c r="A25" s="28">
        <v>1</v>
      </c>
      <c r="B25" s="29">
        <v>9</v>
      </c>
      <c r="C25" s="29">
        <v>9</v>
      </c>
      <c r="D25" s="18" t="s">
        <v>128</v>
      </c>
      <c r="E25" s="30">
        <v>0</v>
      </c>
      <c r="F25" s="30">
        <v>0</v>
      </c>
      <c r="G25" s="30">
        <v>0</v>
      </c>
      <c r="H25" s="30">
        <f t="shared" si="5"/>
        <v>0</v>
      </c>
      <c r="I25" s="30">
        <v>0</v>
      </c>
      <c r="J25" s="30">
        <v>0</v>
      </c>
      <c r="K25" s="30">
        <v>0</v>
      </c>
      <c r="L25" s="31">
        <f t="shared" si="2"/>
        <v>0</v>
      </c>
      <c r="N25" s="85"/>
      <c r="O25" s="85"/>
    </row>
    <row r="26" spans="1:15" ht="12.75">
      <c r="A26" s="12">
        <v>2</v>
      </c>
      <c r="B26" s="32"/>
      <c r="C26" s="13">
        <v>2</v>
      </c>
      <c r="D26" s="14" t="s">
        <v>18</v>
      </c>
      <c r="E26" s="33">
        <f>E27+E32+E36+E43+E47+E53+E56+E60</f>
        <v>852479</v>
      </c>
      <c r="F26" s="33">
        <f>F27+F32+F36+F43+F47+F53+F56+F60</f>
        <v>43911</v>
      </c>
      <c r="G26" s="33">
        <f>G27+G32+G36+G43+G47+G53+G56+G60</f>
        <v>49411</v>
      </c>
      <c r="H26" s="33">
        <f t="shared" si="5"/>
        <v>945801</v>
      </c>
      <c r="I26" s="33">
        <f>I27+I32+I36+I43+I47+I53+I56+I60</f>
        <v>1289991</v>
      </c>
      <c r="J26" s="33">
        <f>J27+J32+J36+J43+J47+J53+J56+J60</f>
        <v>1276791</v>
      </c>
      <c r="K26" s="33">
        <f>K27+K32+K36+K43+K47+K53+K56+K60</f>
        <v>2495549</v>
      </c>
      <c r="L26" s="33">
        <f t="shared" si="2"/>
        <v>6008132</v>
      </c>
      <c r="N26" s="85"/>
      <c r="O26" s="85"/>
    </row>
    <row r="27" spans="1:15" ht="12.75">
      <c r="A27" s="16">
        <v>2</v>
      </c>
      <c r="B27" s="17">
        <v>1</v>
      </c>
      <c r="C27" s="17" t="s">
        <v>5</v>
      </c>
      <c r="D27" s="34" t="s">
        <v>19</v>
      </c>
      <c r="E27" s="35">
        <f aca="true" t="shared" si="6" ref="E27:J27">SUM(E28:E31)</f>
        <v>82740</v>
      </c>
      <c r="F27" s="35">
        <f t="shared" si="6"/>
        <v>10500</v>
      </c>
      <c r="G27" s="35">
        <f t="shared" si="6"/>
        <v>4200</v>
      </c>
      <c r="H27" s="35">
        <f t="shared" si="6"/>
        <v>97440</v>
      </c>
      <c r="I27" s="35">
        <f t="shared" si="6"/>
        <v>133140</v>
      </c>
      <c r="J27" s="35">
        <f t="shared" si="6"/>
        <v>228900</v>
      </c>
      <c r="K27" s="35">
        <f>SUM(K28:K31)</f>
        <v>283500</v>
      </c>
      <c r="L27" s="35">
        <f t="shared" si="2"/>
        <v>742980</v>
      </c>
      <c r="N27" s="85"/>
      <c r="O27" s="85"/>
    </row>
    <row r="28" spans="1:15" s="38" customFormat="1" ht="12.75">
      <c r="A28" s="19">
        <v>2</v>
      </c>
      <c r="B28" s="20">
        <v>1</v>
      </c>
      <c r="C28" s="20">
        <v>1</v>
      </c>
      <c r="D28" s="36" t="s">
        <v>20</v>
      </c>
      <c r="E28" s="37">
        <v>82740</v>
      </c>
      <c r="F28" s="37">
        <v>10500</v>
      </c>
      <c r="G28" s="37">
        <v>4200</v>
      </c>
      <c r="H28" s="37">
        <f>+E28+F28+G28</f>
        <v>97440</v>
      </c>
      <c r="I28" s="37">
        <v>133140</v>
      </c>
      <c r="J28" s="37">
        <v>228900</v>
      </c>
      <c r="K28" s="37">
        <v>283500</v>
      </c>
      <c r="L28" s="24">
        <f t="shared" si="2"/>
        <v>742980</v>
      </c>
      <c r="N28" s="85"/>
      <c r="O28" s="85"/>
    </row>
    <row r="29" spans="1:15" s="38" customFormat="1" ht="12.75" hidden="1">
      <c r="A29" s="19">
        <v>2</v>
      </c>
      <c r="B29" s="20">
        <v>1</v>
      </c>
      <c r="C29" s="20">
        <v>4</v>
      </c>
      <c r="D29" s="36" t="s">
        <v>21</v>
      </c>
      <c r="E29" s="23">
        <v>0</v>
      </c>
      <c r="F29" s="23">
        <v>0</v>
      </c>
      <c r="G29" s="23">
        <v>0</v>
      </c>
      <c r="H29" s="23">
        <f>+E29+F29+G29</f>
        <v>0</v>
      </c>
      <c r="I29" s="23">
        <v>0</v>
      </c>
      <c r="J29" s="23">
        <v>0</v>
      </c>
      <c r="K29" s="23">
        <v>0</v>
      </c>
      <c r="L29" s="24">
        <f t="shared" si="2"/>
        <v>0</v>
      </c>
      <c r="N29" s="85"/>
      <c r="O29" s="85"/>
    </row>
    <row r="30" spans="1:15" s="38" customFormat="1" ht="12.75" hidden="1">
      <c r="A30" s="19">
        <v>2</v>
      </c>
      <c r="B30" s="20">
        <v>1</v>
      </c>
      <c r="C30" s="20">
        <v>5</v>
      </c>
      <c r="D30" s="36" t="s">
        <v>22</v>
      </c>
      <c r="E30" s="37">
        <v>0</v>
      </c>
      <c r="F30" s="37">
        <v>0</v>
      </c>
      <c r="G30" s="37">
        <v>0</v>
      </c>
      <c r="H30" s="37">
        <f>+E30+F30+G30</f>
        <v>0</v>
      </c>
      <c r="I30" s="37">
        <v>0</v>
      </c>
      <c r="J30" s="37">
        <v>0</v>
      </c>
      <c r="K30" s="37">
        <v>0</v>
      </c>
      <c r="L30" s="24">
        <f t="shared" si="2"/>
        <v>0</v>
      </c>
      <c r="N30" s="85"/>
      <c r="O30" s="85"/>
    </row>
    <row r="31" spans="1:15" s="38" customFormat="1" ht="12.75" hidden="1">
      <c r="A31" s="19">
        <v>2</v>
      </c>
      <c r="B31" s="20">
        <v>1</v>
      </c>
      <c r="C31" s="20">
        <v>9</v>
      </c>
      <c r="D31" s="36" t="s">
        <v>23</v>
      </c>
      <c r="E31" s="40">
        <v>0</v>
      </c>
      <c r="F31" s="40">
        <v>0</v>
      </c>
      <c r="G31" s="40">
        <v>0</v>
      </c>
      <c r="H31" s="40">
        <f>+E31+F31+G31</f>
        <v>0</v>
      </c>
      <c r="I31" s="40">
        <v>0</v>
      </c>
      <c r="J31" s="40">
        <v>0</v>
      </c>
      <c r="K31" s="40">
        <v>0</v>
      </c>
      <c r="L31" s="24">
        <f t="shared" si="2"/>
        <v>0</v>
      </c>
      <c r="N31" s="85"/>
      <c r="O31" s="85"/>
    </row>
    <row r="32" spans="1:15" ht="12.75">
      <c r="A32" s="16">
        <v>2</v>
      </c>
      <c r="B32" s="17">
        <v>2</v>
      </c>
      <c r="C32" s="17" t="s">
        <v>5</v>
      </c>
      <c r="D32" s="34" t="s">
        <v>24</v>
      </c>
      <c r="E32" s="42">
        <f aca="true" t="shared" si="7" ref="E32:J32">SUM(E33:E35)</f>
        <v>0</v>
      </c>
      <c r="F32" s="42">
        <f t="shared" si="7"/>
        <v>0</v>
      </c>
      <c r="G32" s="42">
        <f t="shared" si="7"/>
        <v>0</v>
      </c>
      <c r="H32" s="42">
        <f t="shared" si="7"/>
        <v>0</v>
      </c>
      <c r="I32" s="42">
        <f t="shared" si="7"/>
        <v>0</v>
      </c>
      <c r="J32" s="42">
        <f t="shared" si="7"/>
        <v>0</v>
      </c>
      <c r="K32" s="42">
        <f>SUM(K33:K35)</f>
        <v>130000</v>
      </c>
      <c r="L32" s="42">
        <f t="shared" si="2"/>
        <v>130000</v>
      </c>
      <c r="N32" s="85"/>
      <c r="O32" s="85"/>
    </row>
    <row r="33" spans="1:15" s="38" customFormat="1" ht="12.75">
      <c r="A33" s="19">
        <v>2</v>
      </c>
      <c r="B33" s="20">
        <v>2</v>
      </c>
      <c r="C33" s="20">
        <v>2</v>
      </c>
      <c r="D33" s="36" t="s">
        <v>25</v>
      </c>
      <c r="E33" s="23">
        <v>0</v>
      </c>
      <c r="F33" s="23">
        <v>0</v>
      </c>
      <c r="G33" s="23">
        <v>0</v>
      </c>
      <c r="H33" s="23">
        <f>+E33+F33+G33</f>
        <v>0</v>
      </c>
      <c r="I33" s="23">
        <v>0</v>
      </c>
      <c r="J33" s="23">
        <v>0</v>
      </c>
      <c r="K33" s="23">
        <v>130000</v>
      </c>
      <c r="L33" s="24">
        <f t="shared" si="2"/>
        <v>130000</v>
      </c>
      <c r="N33" s="85"/>
      <c r="O33" s="85"/>
    </row>
    <row r="34" spans="1:15" s="38" customFormat="1" ht="12.75" hidden="1">
      <c r="A34" s="19">
        <v>2</v>
      </c>
      <c r="B34" s="20">
        <v>2</v>
      </c>
      <c r="C34" s="20">
        <v>3</v>
      </c>
      <c r="D34" s="43" t="s">
        <v>26</v>
      </c>
      <c r="E34" s="41">
        <v>0</v>
      </c>
      <c r="F34" s="41">
        <v>0</v>
      </c>
      <c r="G34" s="41">
        <v>0</v>
      </c>
      <c r="H34" s="41">
        <f>+E34+F34+G34</f>
        <v>0</v>
      </c>
      <c r="I34" s="41">
        <v>0</v>
      </c>
      <c r="J34" s="41">
        <v>0</v>
      </c>
      <c r="K34" s="41">
        <v>0</v>
      </c>
      <c r="L34" s="24">
        <f t="shared" si="2"/>
        <v>0</v>
      </c>
      <c r="N34" s="85"/>
      <c r="O34" s="85"/>
    </row>
    <row r="35" spans="1:15" s="38" customFormat="1" ht="12.75" hidden="1">
      <c r="A35" s="19">
        <v>2</v>
      </c>
      <c r="B35" s="20">
        <v>2</v>
      </c>
      <c r="C35" s="20">
        <v>9</v>
      </c>
      <c r="D35" s="43" t="s">
        <v>23</v>
      </c>
      <c r="E35" s="40">
        <v>0</v>
      </c>
      <c r="F35" s="40">
        <v>0</v>
      </c>
      <c r="G35" s="40">
        <v>0</v>
      </c>
      <c r="H35" s="40">
        <f>+E35+F35+G35</f>
        <v>0</v>
      </c>
      <c r="I35" s="40">
        <v>0</v>
      </c>
      <c r="J35" s="40">
        <v>0</v>
      </c>
      <c r="K35" s="40">
        <v>0</v>
      </c>
      <c r="L35" s="24">
        <f t="shared" si="2"/>
        <v>0</v>
      </c>
      <c r="N35" s="85"/>
      <c r="O35" s="85"/>
    </row>
    <row r="36" spans="1:15" ht="12.75">
      <c r="A36" s="16">
        <v>2</v>
      </c>
      <c r="B36" s="17">
        <v>3</v>
      </c>
      <c r="C36" s="17" t="s">
        <v>5</v>
      </c>
      <c r="D36" s="34" t="s">
        <v>27</v>
      </c>
      <c r="E36" s="42">
        <f aca="true" t="shared" si="8" ref="E36:J36">SUM(E37:E42)</f>
        <v>187248</v>
      </c>
      <c r="F36" s="42">
        <f t="shared" si="8"/>
        <v>8007</v>
      </c>
      <c r="G36" s="42">
        <f t="shared" si="8"/>
        <v>12507</v>
      </c>
      <c r="H36" s="42">
        <f t="shared" si="8"/>
        <v>207762</v>
      </c>
      <c r="I36" s="42">
        <f t="shared" si="8"/>
        <v>392320</v>
      </c>
      <c r="J36" s="42">
        <f t="shared" si="8"/>
        <v>242320</v>
      </c>
      <c r="K36" s="42">
        <f>SUM(K37:K42)</f>
        <v>423557</v>
      </c>
      <c r="L36" s="42">
        <f t="shared" si="2"/>
        <v>1265959</v>
      </c>
      <c r="N36" s="85"/>
      <c r="O36" s="85"/>
    </row>
    <row r="37" spans="1:15" s="38" customFormat="1" ht="12.75">
      <c r="A37" s="19">
        <v>2</v>
      </c>
      <c r="B37" s="20">
        <v>3</v>
      </c>
      <c r="C37" s="20">
        <v>1</v>
      </c>
      <c r="D37" s="36" t="s">
        <v>140</v>
      </c>
      <c r="E37" s="37">
        <v>183848</v>
      </c>
      <c r="F37" s="37">
        <v>7907</v>
      </c>
      <c r="G37" s="37">
        <v>5407</v>
      </c>
      <c r="H37" s="37">
        <f aca="true" t="shared" si="9" ref="H37:H42">+E37+F37+G37</f>
        <v>197162</v>
      </c>
      <c r="I37" s="37">
        <v>387920</v>
      </c>
      <c r="J37" s="37">
        <v>237920</v>
      </c>
      <c r="K37" s="37">
        <v>410957</v>
      </c>
      <c r="L37" s="24">
        <f t="shared" si="2"/>
        <v>1233959</v>
      </c>
      <c r="N37" s="85"/>
      <c r="O37" s="85"/>
    </row>
    <row r="38" spans="1:15" s="38" customFormat="1" ht="12.75">
      <c r="A38" s="19">
        <v>2</v>
      </c>
      <c r="B38" s="20">
        <v>3</v>
      </c>
      <c r="C38" s="20">
        <v>3</v>
      </c>
      <c r="D38" s="36" t="s">
        <v>28</v>
      </c>
      <c r="E38" s="23">
        <v>0</v>
      </c>
      <c r="F38" s="23">
        <v>0</v>
      </c>
      <c r="G38" s="23">
        <v>5000</v>
      </c>
      <c r="H38" s="23">
        <f t="shared" si="9"/>
        <v>5000</v>
      </c>
      <c r="I38" s="23">
        <v>0</v>
      </c>
      <c r="J38" s="23">
        <v>0</v>
      </c>
      <c r="K38" s="23">
        <v>0</v>
      </c>
      <c r="L38" s="24">
        <f t="shared" si="2"/>
        <v>5000</v>
      </c>
      <c r="N38" s="85"/>
      <c r="O38" s="85"/>
    </row>
    <row r="39" spans="1:15" s="38" customFormat="1" ht="12.75" hidden="1">
      <c r="A39" s="19">
        <v>2</v>
      </c>
      <c r="B39" s="20">
        <v>3</v>
      </c>
      <c r="C39" s="20">
        <v>4</v>
      </c>
      <c r="D39" s="36" t="s">
        <v>29</v>
      </c>
      <c r="E39" s="23">
        <v>0</v>
      </c>
      <c r="F39" s="23">
        <v>0</v>
      </c>
      <c r="G39" s="23">
        <v>0</v>
      </c>
      <c r="H39" s="23">
        <f t="shared" si="9"/>
        <v>0</v>
      </c>
      <c r="I39" s="23">
        <v>0</v>
      </c>
      <c r="J39" s="23">
        <v>0</v>
      </c>
      <c r="K39" s="23">
        <v>0</v>
      </c>
      <c r="L39" s="24">
        <f t="shared" si="2"/>
        <v>0</v>
      </c>
      <c r="N39" s="85"/>
      <c r="O39" s="85"/>
    </row>
    <row r="40" spans="1:15" s="38" customFormat="1" ht="12.75">
      <c r="A40" s="19">
        <v>2</v>
      </c>
      <c r="B40" s="20">
        <v>3</v>
      </c>
      <c r="C40" s="20">
        <v>5</v>
      </c>
      <c r="D40" s="36" t="s">
        <v>30</v>
      </c>
      <c r="E40" s="23">
        <v>3400</v>
      </c>
      <c r="F40" s="23">
        <v>100</v>
      </c>
      <c r="G40" s="23">
        <v>2100</v>
      </c>
      <c r="H40" s="23">
        <f t="shared" si="9"/>
        <v>5600</v>
      </c>
      <c r="I40" s="23">
        <v>4400</v>
      </c>
      <c r="J40" s="23">
        <v>4400</v>
      </c>
      <c r="K40" s="23">
        <v>12600</v>
      </c>
      <c r="L40" s="24">
        <f t="shared" si="2"/>
        <v>27000</v>
      </c>
      <c r="N40" s="85"/>
      <c r="O40" s="85"/>
    </row>
    <row r="41" spans="1:15" s="38" customFormat="1" ht="12.75" hidden="1">
      <c r="A41" s="19">
        <v>2</v>
      </c>
      <c r="B41" s="20">
        <v>3</v>
      </c>
      <c r="C41" s="20">
        <v>6</v>
      </c>
      <c r="D41" s="36" t="s">
        <v>31</v>
      </c>
      <c r="E41" s="37">
        <v>0</v>
      </c>
      <c r="F41" s="37">
        <v>0</v>
      </c>
      <c r="G41" s="37">
        <v>0</v>
      </c>
      <c r="H41" s="37">
        <f t="shared" si="9"/>
        <v>0</v>
      </c>
      <c r="I41" s="37">
        <v>0</v>
      </c>
      <c r="J41" s="37">
        <v>0</v>
      </c>
      <c r="K41" s="37">
        <v>0</v>
      </c>
      <c r="L41" s="24">
        <f t="shared" si="2"/>
        <v>0</v>
      </c>
      <c r="N41" s="85"/>
      <c r="O41" s="85"/>
    </row>
    <row r="42" spans="1:15" s="38" customFormat="1" ht="12.75" hidden="1">
      <c r="A42" s="19">
        <v>2</v>
      </c>
      <c r="B42" s="20">
        <v>3</v>
      </c>
      <c r="C42" s="20">
        <v>9</v>
      </c>
      <c r="D42" s="36" t="s">
        <v>23</v>
      </c>
      <c r="E42" s="37">
        <v>0</v>
      </c>
      <c r="F42" s="37">
        <v>0</v>
      </c>
      <c r="G42" s="37">
        <v>0</v>
      </c>
      <c r="H42" s="37">
        <f t="shared" si="9"/>
        <v>0</v>
      </c>
      <c r="I42" s="37">
        <v>0</v>
      </c>
      <c r="J42" s="37">
        <v>0</v>
      </c>
      <c r="K42" s="37">
        <v>0</v>
      </c>
      <c r="L42" s="24">
        <f t="shared" si="2"/>
        <v>0</v>
      </c>
      <c r="N42" s="85"/>
      <c r="O42" s="85"/>
    </row>
    <row r="43" spans="1:15" ht="12.75" hidden="1">
      <c r="A43" s="16">
        <v>2</v>
      </c>
      <c r="B43" s="17">
        <v>4</v>
      </c>
      <c r="C43" s="17" t="s">
        <v>5</v>
      </c>
      <c r="D43" s="34" t="s">
        <v>32</v>
      </c>
      <c r="E43" s="35">
        <f aca="true" t="shared" si="10" ref="E43:J43">SUM(E44:E46)</f>
        <v>0</v>
      </c>
      <c r="F43" s="35">
        <f t="shared" si="10"/>
        <v>0</v>
      </c>
      <c r="G43" s="35">
        <f t="shared" si="10"/>
        <v>0</v>
      </c>
      <c r="H43" s="35">
        <f t="shared" si="10"/>
        <v>0</v>
      </c>
      <c r="I43" s="35">
        <f t="shared" si="10"/>
        <v>0</v>
      </c>
      <c r="J43" s="35">
        <f t="shared" si="10"/>
        <v>0</v>
      </c>
      <c r="K43" s="35">
        <f>SUM(K44:K46)</f>
        <v>0</v>
      </c>
      <c r="L43" s="35">
        <f t="shared" si="2"/>
        <v>0</v>
      </c>
      <c r="N43" s="85"/>
      <c r="O43" s="85"/>
    </row>
    <row r="44" spans="1:15" s="38" customFormat="1" ht="12.75" hidden="1">
      <c r="A44" s="19">
        <v>2</v>
      </c>
      <c r="B44" s="20">
        <v>4</v>
      </c>
      <c r="C44" s="20">
        <v>2</v>
      </c>
      <c r="D44" s="36" t="s">
        <v>33</v>
      </c>
      <c r="E44" s="37">
        <v>0</v>
      </c>
      <c r="F44" s="37">
        <v>0</v>
      </c>
      <c r="G44" s="37">
        <v>0</v>
      </c>
      <c r="H44" s="37">
        <f>+E44+F44+G44</f>
        <v>0</v>
      </c>
      <c r="I44" s="37">
        <v>0</v>
      </c>
      <c r="J44" s="37">
        <v>0</v>
      </c>
      <c r="K44" s="37">
        <v>0</v>
      </c>
      <c r="L44" s="24">
        <f t="shared" si="2"/>
        <v>0</v>
      </c>
      <c r="N44" s="85"/>
      <c r="O44" s="85"/>
    </row>
    <row r="45" spans="1:15" s="38" customFormat="1" ht="12.75" hidden="1">
      <c r="A45" s="19">
        <v>2</v>
      </c>
      <c r="B45" s="20">
        <v>4</v>
      </c>
      <c r="C45" s="20">
        <v>4</v>
      </c>
      <c r="D45" s="36" t="s">
        <v>34</v>
      </c>
      <c r="E45" s="37">
        <v>0</v>
      </c>
      <c r="F45" s="37">
        <v>0</v>
      </c>
      <c r="G45" s="37">
        <v>0</v>
      </c>
      <c r="H45" s="37">
        <f>+E45+F45+G45</f>
        <v>0</v>
      </c>
      <c r="I45" s="37">
        <v>0</v>
      </c>
      <c r="J45" s="37">
        <v>0</v>
      </c>
      <c r="K45" s="37">
        <v>0</v>
      </c>
      <c r="L45" s="24">
        <f t="shared" si="2"/>
        <v>0</v>
      </c>
      <c r="N45" s="85"/>
      <c r="O45" s="85"/>
    </row>
    <row r="46" spans="1:15" s="38" customFormat="1" ht="12.75" hidden="1">
      <c r="A46" s="19">
        <v>2</v>
      </c>
      <c r="B46" s="20">
        <v>4</v>
      </c>
      <c r="C46" s="20">
        <v>9</v>
      </c>
      <c r="D46" s="36" t="s">
        <v>23</v>
      </c>
      <c r="E46" s="37">
        <v>0</v>
      </c>
      <c r="F46" s="37">
        <v>0</v>
      </c>
      <c r="G46" s="37">
        <v>0</v>
      </c>
      <c r="H46" s="37">
        <f>+E46+F46+G46</f>
        <v>0</v>
      </c>
      <c r="I46" s="37">
        <v>0</v>
      </c>
      <c r="J46" s="37">
        <v>0</v>
      </c>
      <c r="K46" s="37">
        <v>0</v>
      </c>
      <c r="L46" s="24">
        <f t="shared" si="2"/>
        <v>0</v>
      </c>
      <c r="N46" s="85"/>
      <c r="O46" s="85"/>
    </row>
    <row r="47" spans="1:15" ht="12.75">
      <c r="A47" s="16">
        <v>2</v>
      </c>
      <c r="B47" s="17">
        <v>5</v>
      </c>
      <c r="C47" s="17" t="s">
        <v>5</v>
      </c>
      <c r="D47" s="34" t="s">
        <v>35</v>
      </c>
      <c r="E47" s="35">
        <f aca="true" t="shared" si="11" ref="E47:J47">SUM(E48:E52)</f>
        <v>6300</v>
      </c>
      <c r="F47" s="35">
        <f t="shared" si="11"/>
        <v>0</v>
      </c>
      <c r="G47" s="35">
        <f t="shared" si="11"/>
        <v>0</v>
      </c>
      <c r="H47" s="35">
        <f t="shared" si="11"/>
        <v>6300</v>
      </c>
      <c r="I47" s="35">
        <f t="shared" si="11"/>
        <v>7700</v>
      </c>
      <c r="J47" s="35">
        <f t="shared" si="11"/>
        <v>7700</v>
      </c>
      <c r="K47" s="35">
        <f>SUM(K48:K52)</f>
        <v>128300</v>
      </c>
      <c r="L47" s="35">
        <f t="shared" si="2"/>
        <v>150000</v>
      </c>
      <c r="N47" s="85"/>
      <c r="O47" s="85"/>
    </row>
    <row r="48" spans="1:15" s="38" customFormat="1" ht="12.75">
      <c r="A48" s="19">
        <v>2</v>
      </c>
      <c r="B48" s="20">
        <v>5</v>
      </c>
      <c r="C48" s="20">
        <v>2</v>
      </c>
      <c r="D48" s="36" t="s">
        <v>36</v>
      </c>
      <c r="E48" s="23">
        <v>0</v>
      </c>
      <c r="F48" s="23">
        <v>0</v>
      </c>
      <c r="G48" s="23">
        <v>0</v>
      </c>
      <c r="H48" s="23">
        <f>+E48+F48+G48</f>
        <v>0</v>
      </c>
      <c r="I48" s="23">
        <v>0</v>
      </c>
      <c r="J48" s="23">
        <v>0</v>
      </c>
      <c r="K48" s="23">
        <v>15000</v>
      </c>
      <c r="L48" s="24">
        <f t="shared" si="2"/>
        <v>15000</v>
      </c>
      <c r="N48" s="85"/>
      <c r="O48" s="85"/>
    </row>
    <row r="49" spans="1:15" s="38" customFormat="1" ht="12.75">
      <c r="A49" s="19">
        <v>2</v>
      </c>
      <c r="B49" s="20">
        <v>5</v>
      </c>
      <c r="C49" s="20">
        <v>4</v>
      </c>
      <c r="D49" s="36" t="s">
        <v>37</v>
      </c>
      <c r="E49" s="23">
        <v>0</v>
      </c>
      <c r="F49" s="23">
        <v>0</v>
      </c>
      <c r="G49" s="23">
        <v>0</v>
      </c>
      <c r="H49" s="23">
        <f>+E49+F49+G49</f>
        <v>0</v>
      </c>
      <c r="I49" s="23">
        <v>0</v>
      </c>
      <c r="J49" s="23">
        <v>0</v>
      </c>
      <c r="K49" s="23">
        <v>0</v>
      </c>
      <c r="L49" s="24">
        <f t="shared" si="2"/>
        <v>0</v>
      </c>
      <c r="N49" s="85"/>
      <c r="O49" s="85"/>
    </row>
    <row r="50" spans="1:15" s="38" customFormat="1" ht="12.75">
      <c r="A50" s="19">
        <v>2</v>
      </c>
      <c r="B50" s="20">
        <v>5</v>
      </c>
      <c r="C50" s="20">
        <v>5</v>
      </c>
      <c r="D50" s="36" t="s">
        <v>38</v>
      </c>
      <c r="E50" s="39">
        <v>0</v>
      </c>
      <c r="F50" s="39">
        <v>0</v>
      </c>
      <c r="G50" s="39">
        <v>0</v>
      </c>
      <c r="H50" s="39">
        <f>+E50+F50+G50</f>
        <v>0</v>
      </c>
      <c r="I50" s="39">
        <v>0</v>
      </c>
      <c r="J50" s="39">
        <v>0</v>
      </c>
      <c r="K50" s="39">
        <v>100000</v>
      </c>
      <c r="L50" s="24">
        <f t="shared" si="2"/>
        <v>100000</v>
      </c>
      <c r="N50" s="85"/>
      <c r="O50" s="85"/>
    </row>
    <row r="51" spans="1:15" s="38" customFormat="1" ht="12.75">
      <c r="A51" s="19">
        <v>2</v>
      </c>
      <c r="B51" s="20">
        <v>5</v>
      </c>
      <c r="C51" s="20">
        <v>6</v>
      </c>
      <c r="D51" s="36" t="s">
        <v>39</v>
      </c>
      <c r="E51" s="23">
        <v>6300</v>
      </c>
      <c r="F51" s="23">
        <v>0</v>
      </c>
      <c r="G51" s="23">
        <v>0</v>
      </c>
      <c r="H51" s="23">
        <f>+E51+F51+G51</f>
        <v>6300</v>
      </c>
      <c r="I51" s="23">
        <v>7700</v>
      </c>
      <c r="J51" s="23">
        <v>7700</v>
      </c>
      <c r="K51" s="23">
        <v>13300</v>
      </c>
      <c r="L51" s="24">
        <f t="shared" si="2"/>
        <v>35000</v>
      </c>
      <c r="N51" s="85"/>
      <c r="O51" s="85"/>
    </row>
    <row r="52" spans="1:15" s="38" customFormat="1" ht="12.75">
      <c r="A52" s="19">
        <v>2</v>
      </c>
      <c r="B52" s="20">
        <v>5</v>
      </c>
      <c r="C52" s="20">
        <v>9</v>
      </c>
      <c r="D52" s="36" t="s">
        <v>23</v>
      </c>
      <c r="E52" s="37">
        <v>0</v>
      </c>
      <c r="F52" s="37">
        <v>0</v>
      </c>
      <c r="G52" s="37">
        <v>0</v>
      </c>
      <c r="H52" s="37">
        <f>+E52+F52+G52</f>
        <v>0</v>
      </c>
      <c r="I52" s="37">
        <v>0</v>
      </c>
      <c r="J52" s="37">
        <v>0</v>
      </c>
      <c r="K52" s="37">
        <v>0</v>
      </c>
      <c r="L52" s="24">
        <f t="shared" si="2"/>
        <v>0</v>
      </c>
      <c r="N52" s="85"/>
      <c r="O52" s="85"/>
    </row>
    <row r="53" spans="1:15" ht="12.75" hidden="1">
      <c r="A53" s="16">
        <v>2</v>
      </c>
      <c r="B53" s="17">
        <v>6</v>
      </c>
      <c r="C53" s="17" t="s">
        <v>5</v>
      </c>
      <c r="D53" s="34" t="s">
        <v>40</v>
      </c>
      <c r="E53" s="35">
        <f aca="true" t="shared" si="12" ref="E53:J53">SUM(E54:E55)</f>
        <v>0</v>
      </c>
      <c r="F53" s="35">
        <f t="shared" si="12"/>
        <v>0</v>
      </c>
      <c r="G53" s="35">
        <f t="shared" si="12"/>
        <v>0</v>
      </c>
      <c r="H53" s="35">
        <f t="shared" si="12"/>
        <v>0</v>
      </c>
      <c r="I53" s="35">
        <f t="shared" si="12"/>
        <v>0</v>
      </c>
      <c r="J53" s="35">
        <f t="shared" si="12"/>
        <v>0</v>
      </c>
      <c r="K53" s="35">
        <f>SUM(K54:K55)</f>
        <v>0</v>
      </c>
      <c r="L53" s="35">
        <f t="shared" si="2"/>
        <v>0</v>
      </c>
      <c r="N53" s="85"/>
      <c r="O53" s="85"/>
    </row>
    <row r="54" spans="1:15" s="38" customFormat="1" ht="12.75" hidden="1">
      <c r="A54" s="19">
        <v>2</v>
      </c>
      <c r="B54" s="20">
        <v>6</v>
      </c>
      <c r="C54" s="20">
        <v>2</v>
      </c>
      <c r="D54" s="36" t="s">
        <v>41</v>
      </c>
      <c r="E54" s="23">
        <v>0</v>
      </c>
      <c r="F54" s="23">
        <v>0</v>
      </c>
      <c r="G54" s="23">
        <v>0</v>
      </c>
      <c r="H54" s="23">
        <f>+E54+F54+G54</f>
        <v>0</v>
      </c>
      <c r="I54" s="23">
        <v>0</v>
      </c>
      <c r="J54" s="23">
        <v>0</v>
      </c>
      <c r="K54" s="23">
        <v>0</v>
      </c>
      <c r="L54" s="24">
        <f t="shared" si="2"/>
        <v>0</v>
      </c>
      <c r="N54" s="85"/>
      <c r="O54" s="85"/>
    </row>
    <row r="55" spans="1:15" s="38" customFormat="1" ht="12.75" hidden="1">
      <c r="A55" s="19">
        <v>2</v>
      </c>
      <c r="B55" s="20">
        <v>6</v>
      </c>
      <c r="C55" s="20">
        <v>9</v>
      </c>
      <c r="D55" s="36" t="s">
        <v>23</v>
      </c>
      <c r="E55" s="37">
        <v>0</v>
      </c>
      <c r="F55" s="37">
        <v>0</v>
      </c>
      <c r="G55" s="37">
        <v>0</v>
      </c>
      <c r="H55" s="37">
        <f>+E55+F55+G55</f>
        <v>0</v>
      </c>
      <c r="I55" s="37">
        <v>0</v>
      </c>
      <c r="J55" s="37">
        <v>0</v>
      </c>
      <c r="K55" s="37">
        <v>0</v>
      </c>
      <c r="L55" s="24">
        <f t="shared" si="2"/>
        <v>0</v>
      </c>
      <c r="N55" s="85"/>
      <c r="O55" s="85"/>
    </row>
    <row r="56" spans="1:15" ht="12.75" hidden="1">
      <c r="A56" s="16">
        <v>2</v>
      </c>
      <c r="B56" s="17">
        <v>7</v>
      </c>
      <c r="C56" s="17" t="s">
        <v>5</v>
      </c>
      <c r="D56" s="34" t="s">
        <v>42</v>
      </c>
      <c r="E56" s="35">
        <f aca="true" t="shared" si="13" ref="E56:K56">SUM(E57:E59)</f>
        <v>0</v>
      </c>
      <c r="F56" s="35">
        <f t="shared" si="13"/>
        <v>0</v>
      </c>
      <c r="G56" s="35">
        <f t="shared" si="13"/>
        <v>0</v>
      </c>
      <c r="H56" s="35">
        <f t="shared" si="13"/>
        <v>0</v>
      </c>
      <c r="I56" s="35">
        <f t="shared" si="13"/>
        <v>0</v>
      </c>
      <c r="J56" s="35">
        <f t="shared" si="13"/>
        <v>0</v>
      </c>
      <c r="K56" s="35">
        <f t="shared" si="13"/>
        <v>0</v>
      </c>
      <c r="L56" s="35">
        <f t="shared" si="2"/>
        <v>0</v>
      </c>
      <c r="N56" s="85"/>
      <c r="O56" s="85"/>
    </row>
    <row r="57" spans="1:15" s="38" customFormat="1" ht="12.75" hidden="1">
      <c r="A57" s="19">
        <v>2</v>
      </c>
      <c r="B57" s="20">
        <v>7</v>
      </c>
      <c r="C57" s="20">
        <v>2</v>
      </c>
      <c r="D57" s="36" t="s">
        <v>43</v>
      </c>
      <c r="E57" s="23">
        <v>0</v>
      </c>
      <c r="F57" s="23">
        <v>0</v>
      </c>
      <c r="G57" s="23">
        <v>0</v>
      </c>
      <c r="H57" s="23">
        <f>+E57+F57+G57</f>
        <v>0</v>
      </c>
      <c r="I57" s="23">
        <v>0</v>
      </c>
      <c r="J57" s="23">
        <v>0</v>
      </c>
      <c r="K57" s="23">
        <v>0</v>
      </c>
      <c r="L57" s="24">
        <f t="shared" si="2"/>
        <v>0</v>
      </c>
      <c r="N57" s="85"/>
      <c r="O57" s="85"/>
    </row>
    <row r="58" spans="1:15" s="38" customFormat="1" ht="12.75" hidden="1">
      <c r="A58" s="19">
        <v>2</v>
      </c>
      <c r="B58" s="20">
        <v>7</v>
      </c>
      <c r="C58" s="20">
        <v>4</v>
      </c>
      <c r="D58" s="36" t="s">
        <v>44</v>
      </c>
      <c r="E58" s="37">
        <v>0</v>
      </c>
      <c r="F58" s="37">
        <v>0</v>
      </c>
      <c r="G58" s="37">
        <v>0</v>
      </c>
      <c r="H58" s="37">
        <f>+E58+F58+G58</f>
        <v>0</v>
      </c>
      <c r="I58" s="37">
        <v>0</v>
      </c>
      <c r="J58" s="37">
        <v>0</v>
      </c>
      <c r="K58" s="37">
        <v>0</v>
      </c>
      <c r="L58" s="24">
        <f t="shared" si="2"/>
        <v>0</v>
      </c>
      <c r="N58" s="85"/>
      <c r="O58" s="85"/>
    </row>
    <row r="59" spans="1:15" s="38" customFormat="1" ht="12.75" hidden="1">
      <c r="A59" s="19">
        <v>2</v>
      </c>
      <c r="B59" s="20">
        <v>7</v>
      </c>
      <c r="C59" s="20">
        <v>9</v>
      </c>
      <c r="D59" s="36" t="s">
        <v>23</v>
      </c>
      <c r="E59" s="37">
        <v>0</v>
      </c>
      <c r="F59" s="37">
        <v>0</v>
      </c>
      <c r="G59" s="37">
        <v>0</v>
      </c>
      <c r="H59" s="37">
        <f>+E59+F59+G59</f>
        <v>0</v>
      </c>
      <c r="I59" s="37">
        <v>0</v>
      </c>
      <c r="J59" s="37">
        <v>0</v>
      </c>
      <c r="K59" s="37">
        <v>0</v>
      </c>
      <c r="L59" s="24">
        <f t="shared" si="2"/>
        <v>0</v>
      </c>
      <c r="N59" s="85"/>
      <c r="O59" s="85"/>
    </row>
    <row r="60" spans="1:15" ht="12.75">
      <c r="A60" s="16">
        <v>2</v>
      </c>
      <c r="B60" s="17">
        <v>9</v>
      </c>
      <c r="C60" s="17" t="s">
        <v>5</v>
      </c>
      <c r="D60" s="34" t="s">
        <v>46</v>
      </c>
      <c r="E60" s="35">
        <f aca="true" t="shared" si="14" ref="E60:J60">SUM(E61:E67)</f>
        <v>576191</v>
      </c>
      <c r="F60" s="35">
        <f t="shared" si="14"/>
        <v>25404</v>
      </c>
      <c r="G60" s="35">
        <f t="shared" si="14"/>
        <v>32704</v>
      </c>
      <c r="H60" s="35">
        <f t="shared" si="14"/>
        <v>634299</v>
      </c>
      <c r="I60" s="35">
        <f t="shared" si="14"/>
        <v>756831</v>
      </c>
      <c r="J60" s="35">
        <f t="shared" si="14"/>
        <v>797871</v>
      </c>
      <c r="K60" s="35">
        <f>SUM(K61:K67)</f>
        <v>1530192</v>
      </c>
      <c r="L60" s="35">
        <f t="shared" si="2"/>
        <v>3719193</v>
      </c>
      <c r="N60" s="85"/>
      <c r="O60" s="85"/>
    </row>
    <row r="61" spans="1:15" s="38" customFormat="1" ht="12.75">
      <c r="A61" s="19">
        <v>2</v>
      </c>
      <c r="B61" s="20">
        <v>9</v>
      </c>
      <c r="C61" s="20">
        <v>1</v>
      </c>
      <c r="D61" s="36" t="s">
        <v>47</v>
      </c>
      <c r="E61" s="23">
        <v>118170</v>
      </c>
      <c r="F61" s="23">
        <v>6933</v>
      </c>
      <c r="G61" s="23">
        <v>4233</v>
      </c>
      <c r="H61" s="23">
        <f aca="true" t="shared" si="15" ref="H61:H68">+E61+F61+G61</f>
        <v>129336</v>
      </c>
      <c r="I61" s="23">
        <v>164097</v>
      </c>
      <c r="J61" s="23">
        <v>205137</v>
      </c>
      <c r="K61" s="23">
        <v>306380</v>
      </c>
      <c r="L61" s="24">
        <f t="shared" si="2"/>
        <v>804950</v>
      </c>
      <c r="N61" s="85"/>
      <c r="O61" s="85"/>
    </row>
    <row r="62" spans="1:15" s="38" customFormat="1" ht="12.75">
      <c r="A62" s="19">
        <v>2</v>
      </c>
      <c r="B62" s="20">
        <v>9</v>
      </c>
      <c r="C62" s="20">
        <v>2</v>
      </c>
      <c r="D62" s="36" t="s">
        <v>48</v>
      </c>
      <c r="E62" s="23">
        <v>204313</v>
      </c>
      <c r="F62" s="23">
        <v>6009</v>
      </c>
      <c r="G62" s="23">
        <v>6009</v>
      </c>
      <c r="H62" s="23">
        <f t="shared" si="15"/>
        <v>216331</v>
      </c>
      <c r="I62" s="23">
        <v>264406</v>
      </c>
      <c r="J62" s="23">
        <v>264406</v>
      </c>
      <c r="K62" s="23">
        <v>456700</v>
      </c>
      <c r="L62" s="24">
        <f t="shared" si="2"/>
        <v>1201843</v>
      </c>
      <c r="N62" s="85"/>
      <c r="O62" s="85"/>
    </row>
    <row r="63" spans="1:15" s="38" customFormat="1" ht="12.75">
      <c r="A63" s="19">
        <v>2</v>
      </c>
      <c r="B63" s="20">
        <v>9</v>
      </c>
      <c r="C63" s="20">
        <v>3</v>
      </c>
      <c r="D63" s="36" t="s">
        <v>49</v>
      </c>
      <c r="E63" s="23">
        <v>34000</v>
      </c>
      <c r="F63" s="23">
        <v>1000</v>
      </c>
      <c r="G63" s="23">
        <v>1000</v>
      </c>
      <c r="H63" s="23">
        <f t="shared" si="15"/>
        <v>36000</v>
      </c>
      <c r="I63" s="23">
        <v>44000</v>
      </c>
      <c r="J63" s="23">
        <v>44000</v>
      </c>
      <c r="K63" s="23">
        <v>76000</v>
      </c>
      <c r="L63" s="24">
        <f t="shared" si="2"/>
        <v>200000</v>
      </c>
      <c r="N63" s="85"/>
      <c r="O63" s="85"/>
    </row>
    <row r="64" spans="1:15" s="38" customFormat="1" ht="12.75">
      <c r="A64" s="19">
        <v>2</v>
      </c>
      <c r="B64" s="20">
        <v>9</v>
      </c>
      <c r="C64" s="20">
        <v>4</v>
      </c>
      <c r="D64" s="44" t="s">
        <v>50</v>
      </c>
      <c r="E64" s="37">
        <v>0</v>
      </c>
      <c r="F64" s="37">
        <v>0</v>
      </c>
      <c r="G64" s="37">
        <v>0</v>
      </c>
      <c r="H64" s="37">
        <f t="shared" si="15"/>
        <v>0</v>
      </c>
      <c r="I64" s="37">
        <v>0</v>
      </c>
      <c r="J64" s="37">
        <v>0</v>
      </c>
      <c r="K64" s="37">
        <v>0</v>
      </c>
      <c r="L64" s="24">
        <f t="shared" si="2"/>
        <v>0</v>
      </c>
      <c r="N64" s="85"/>
      <c r="O64" s="85"/>
    </row>
    <row r="65" spans="1:15" s="38" customFormat="1" ht="12.75">
      <c r="A65" s="19">
        <v>2</v>
      </c>
      <c r="B65" s="20">
        <v>9</v>
      </c>
      <c r="C65" s="20">
        <v>6</v>
      </c>
      <c r="D65" s="36" t="s">
        <v>51</v>
      </c>
      <c r="E65" s="23">
        <v>218008</v>
      </c>
      <c r="F65" s="23">
        <v>11412</v>
      </c>
      <c r="G65" s="23">
        <v>21412</v>
      </c>
      <c r="H65" s="23">
        <f t="shared" si="15"/>
        <v>250832</v>
      </c>
      <c r="I65" s="23">
        <v>282128</v>
      </c>
      <c r="J65" s="23">
        <v>282128</v>
      </c>
      <c r="K65" s="23">
        <v>587312</v>
      </c>
      <c r="L65" s="24">
        <f t="shared" si="2"/>
        <v>1402400</v>
      </c>
      <c r="N65" s="85"/>
      <c r="O65" s="85"/>
    </row>
    <row r="66" spans="1:15" s="38" customFormat="1" ht="12.75">
      <c r="A66" s="19">
        <v>2</v>
      </c>
      <c r="B66" s="20">
        <v>9</v>
      </c>
      <c r="C66" s="20">
        <v>7</v>
      </c>
      <c r="D66" s="36" t="s">
        <v>45</v>
      </c>
      <c r="E66" s="23">
        <v>0</v>
      </c>
      <c r="F66" s="23">
        <v>0</v>
      </c>
      <c r="G66" s="23">
        <v>0</v>
      </c>
      <c r="H66" s="23">
        <f t="shared" si="15"/>
        <v>0</v>
      </c>
      <c r="I66" s="23">
        <v>0</v>
      </c>
      <c r="J66" s="23">
        <v>0</v>
      </c>
      <c r="K66" s="23">
        <v>100000</v>
      </c>
      <c r="L66" s="24">
        <f t="shared" si="2"/>
        <v>100000</v>
      </c>
      <c r="N66" s="85"/>
      <c r="O66" s="85"/>
    </row>
    <row r="67" spans="1:15" s="38" customFormat="1" ht="12.75">
      <c r="A67" s="19">
        <v>2</v>
      </c>
      <c r="B67" s="20">
        <v>9</v>
      </c>
      <c r="C67" s="20">
        <v>9</v>
      </c>
      <c r="D67" s="36" t="s">
        <v>23</v>
      </c>
      <c r="E67" s="23">
        <v>1700</v>
      </c>
      <c r="F67" s="23">
        <v>50</v>
      </c>
      <c r="G67" s="23">
        <v>50</v>
      </c>
      <c r="H67" s="23">
        <f t="shared" si="15"/>
        <v>1800</v>
      </c>
      <c r="I67" s="23">
        <v>2200</v>
      </c>
      <c r="J67" s="23">
        <v>2200</v>
      </c>
      <c r="K67" s="23">
        <v>3800</v>
      </c>
      <c r="L67" s="24">
        <f t="shared" si="2"/>
        <v>10000</v>
      </c>
      <c r="N67" s="85"/>
      <c r="O67" s="85"/>
    </row>
    <row r="68" spans="1:15" ht="12.75">
      <c r="A68" s="12">
        <v>3</v>
      </c>
      <c r="B68" s="13"/>
      <c r="C68" s="13">
        <v>3</v>
      </c>
      <c r="D68" s="14" t="s">
        <v>52</v>
      </c>
      <c r="E68" s="45">
        <f>E69+E76+E81+E87+E97+E107+E109+E114+E117</f>
        <v>7981914</v>
      </c>
      <c r="F68" s="45">
        <f>F69+F76+F81+F87+F97+F107+F109+F114+F117</f>
        <v>1346212</v>
      </c>
      <c r="G68" s="45">
        <f>G69+G76+G81+G87+G97+G107+G109+G114+G117</f>
        <v>828166</v>
      </c>
      <c r="H68" s="45">
        <f t="shared" si="15"/>
        <v>10156292</v>
      </c>
      <c r="I68" s="45">
        <f>I69+I76+I81+I87+I97+I107+I109+I114+I117</f>
        <v>20798817</v>
      </c>
      <c r="J68" s="45">
        <f>J69+J76+J81+J87+J97+J107+J109+J114+J117</f>
        <v>5559838</v>
      </c>
      <c r="K68" s="45">
        <f>K69+K76+K81+K87+K97+K107+K109+K114+K117</f>
        <v>23645737</v>
      </c>
      <c r="L68" s="45">
        <f t="shared" si="2"/>
        <v>60160684</v>
      </c>
      <c r="N68" s="85"/>
      <c r="O68" s="85"/>
    </row>
    <row r="69" spans="1:15" ht="12.75">
      <c r="A69" s="16">
        <v>3</v>
      </c>
      <c r="B69" s="17">
        <v>1</v>
      </c>
      <c r="C69" s="17" t="s">
        <v>5</v>
      </c>
      <c r="D69" s="46" t="s">
        <v>53</v>
      </c>
      <c r="E69" s="35">
        <f aca="true" t="shared" si="16" ref="E69:J69">SUM(E70:E75)</f>
        <v>552631</v>
      </c>
      <c r="F69" s="35">
        <f t="shared" si="16"/>
        <v>10251</v>
      </c>
      <c r="G69" s="35">
        <f t="shared" si="16"/>
        <v>28038</v>
      </c>
      <c r="H69" s="35">
        <f t="shared" si="16"/>
        <v>590920</v>
      </c>
      <c r="I69" s="35">
        <f t="shared" si="16"/>
        <v>1265404</v>
      </c>
      <c r="J69" s="35">
        <f t="shared" si="16"/>
        <v>860816</v>
      </c>
      <c r="K69" s="35">
        <f>SUM(K70:K75)</f>
        <v>1316924</v>
      </c>
      <c r="L69" s="35">
        <f t="shared" si="2"/>
        <v>4034064</v>
      </c>
      <c r="N69" s="85"/>
      <c r="O69" s="85"/>
    </row>
    <row r="70" spans="1:15" s="38" customFormat="1" ht="12.75">
      <c r="A70" s="19">
        <v>3</v>
      </c>
      <c r="B70" s="20">
        <v>1</v>
      </c>
      <c r="C70" s="20">
        <v>1</v>
      </c>
      <c r="D70" s="47" t="s">
        <v>54</v>
      </c>
      <c r="E70" s="23">
        <v>232440</v>
      </c>
      <c r="F70" s="23">
        <v>780</v>
      </c>
      <c r="G70" s="23">
        <v>16380</v>
      </c>
      <c r="H70" s="23">
        <f aca="true" t="shared" si="17" ref="H70:H75">+E70+F70+G70</f>
        <v>249600</v>
      </c>
      <c r="I70" s="23">
        <v>823680</v>
      </c>
      <c r="J70" s="23">
        <v>424320</v>
      </c>
      <c r="K70" s="23">
        <v>602160</v>
      </c>
      <c r="L70" s="24">
        <f t="shared" si="2"/>
        <v>2099760</v>
      </c>
      <c r="N70" s="85"/>
      <c r="O70" s="85"/>
    </row>
    <row r="71" spans="1:15" s="38" customFormat="1" ht="12.75">
      <c r="A71" s="19">
        <v>3</v>
      </c>
      <c r="B71" s="20">
        <v>1</v>
      </c>
      <c r="C71" s="20">
        <v>2</v>
      </c>
      <c r="D71" s="47" t="s">
        <v>55</v>
      </c>
      <c r="E71" s="23">
        <v>27629</v>
      </c>
      <c r="F71" s="23">
        <v>125</v>
      </c>
      <c r="G71" s="23">
        <v>2612</v>
      </c>
      <c r="H71" s="23">
        <f t="shared" si="17"/>
        <v>30366</v>
      </c>
      <c r="I71" s="23">
        <v>63703</v>
      </c>
      <c r="J71" s="23">
        <v>56776</v>
      </c>
      <c r="K71" s="23">
        <v>63274</v>
      </c>
      <c r="L71" s="24">
        <f t="shared" si="2"/>
        <v>214119</v>
      </c>
      <c r="N71" s="85"/>
      <c r="O71" s="85"/>
    </row>
    <row r="72" spans="1:15" s="38" customFormat="1" ht="12.75">
      <c r="A72" s="19">
        <v>3</v>
      </c>
      <c r="B72" s="20">
        <v>1</v>
      </c>
      <c r="C72" s="20">
        <v>3</v>
      </c>
      <c r="D72" s="47" t="s">
        <v>56</v>
      </c>
      <c r="E72" s="23">
        <v>0</v>
      </c>
      <c r="F72" s="23">
        <v>300</v>
      </c>
      <c r="G72" s="23">
        <v>0</v>
      </c>
      <c r="H72" s="23">
        <f t="shared" si="17"/>
        <v>300</v>
      </c>
      <c r="I72" s="23">
        <v>0</v>
      </c>
      <c r="J72" s="23">
        <v>700</v>
      </c>
      <c r="K72" s="23">
        <v>0</v>
      </c>
      <c r="L72" s="24">
        <f t="shared" si="2"/>
        <v>1000</v>
      </c>
      <c r="N72" s="85"/>
      <c r="O72" s="85"/>
    </row>
    <row r="73" spans="1:15" s="38" customFormat="1" ht="12.75">
      <c r="A73" s="19">
        <v>3</v>
      </c>
      <c r="B73" s="20">
        <v>1</v>
      </c>
      <c r="C73" s="20">
        <v>4</v>
      </c>
      <c r="D73" s="44" t="s">
        <v>57</v>
      </c>
      <c r="E73" s="23">
        <v>290562</v>
      </c>
      <c r="F73" s="23">
        <v>8546</v>
      </c>
      <c r="G73" s="23">
        <v>8546</v>
      </c>
      <c r="H73" s="23">
        <f t="shared" si="17"/>
        <v>307654</v>
      </c>
      <c r="I73" s="23">
        <v>376021</v>
      </c>
      <c r="J73" s="23">
        <v>376020</v>
      </c>
      <c r="K73" s="23">
        <v>649490</v>
      </c>
      <c r="L73" s="24">
        <f t="shared" si="2"/>
        <v>1709185</v>
      </c>
      <c r="N73" s="85"/>
      <c r="O73" s="85"/>
    </row>
    <row r="74" spans="1:15" s="38" customFormat="1" ht="12.75">
      <c r="A74" s="19">
        <v>3</v>
      </c>
      <c r="B74" s="20">
        <v>1</v>
      </c>
      <c r="C74" s="20">
        <v>5</v>
      </c>
      <c r="D74" s="36" t="s">
        <v>58</v>
      </c>
      <c r="E74" s="23">
        <v>2000</v>
      </c>
      <c r="F74" s="23">
        <v>500</v>
      </c>
      <c r="G74" s="23">
        <v>500</v>
      </c>
      <c r="H74" s="23">
        <f t="shared" si="17"/>
        <v>3000</v>
      </c>
      <c r="I74" s="23">
        <v>2000</v>
      </c>
      <c r="J74" s="23">
        <v>3000</v>
      </c>
      <c r="K74" s="23">
        <v>2000</v>
      </c>
      <c r="L74" s="24">
        <f t="shared" si="2"/>
        <v>10000</v>
      </c>
      <c r="N74" s="85"/>
      <c r="O74" s="85"/>
    </row>
    <row r="75" spans="1:15" s="38" customFormat="1" ht="12.75" hidden="1">
      <c r="A75" s="19">
        <v>3</v>
      </c>
      <c r="B75" s="20">
        <v>1</v>
      </c>
      <c r="C75" s="20">
        <v>8</v>
      </c>
      <c r="D75" s="36" t="s">
        <v>59</v>
      </c>
      <c r="E75" s="37">
        <v>0</v>
      </c>
      <c r="F75" s="37">
        <v>0</v>
      </c>
      <c r="G75" s="37">
        <v>0</v>
      </c>
      <c r="H75" s="37">
        <f t="shared" si="17"/>
        <v>0</v>
      </c>
      <c r="I75" s="37">
        <v>0</v>
      </c>
      <c r="J75" s="37">
        <v>0</v>
      </c>
      <c r="K75" s="37">
        <v>0</v>
      </c>
      <c r="L75" s="24">
        <f aca="true" t="shared" si="18" ref="L75:L142">+K75+J75+I75+H75</f>
        <v>0</v>
      </c>
      <c r="N75" s="85"/>
      <c r="O75" s="85"/>
    </row>
    <row r="76" spans="1:15" ht="12.75">
      <c r="A76" s="16">
        <v>3</v>
      </c>
      <c r="B76" s="17">
        <v>2</v>
      </c>
      <c r="C76" s="17" t="s">
        <v>5</v>
      </c>
      <c r="D76" s="46" t="s">
        <v>60</v>
      </c>
      <c r="E76" s="35">
        <f aca="true" t="shared" si="19" ref="E76:J76">SUM(E77:E80)</f>
        <v>1644459</v>
      </c>
      <c r="F76" s="35">
        <f t="shared" si="19"/>
        <v>154955</v>
      </c>
      <c r="G76" s="35">
        <f t="shared" si="19"/>
        <v>44955</v>
      </c>
      <c r="H76" s="35">
        <f t="shared" si="19"/>
        <v>1844369</v>
      </c>
      <c r="I76" s="35">
        <f t="shared" si="19"/>
        <v>11552505</v>
      </c>
      <c r="J76" s="35">
        <f t="shared" si="19"/>
        <v>218005</v>
      </c>
      <c r="K76" s="35">
        <f>SUM(K77:K80)</f>
        <v>1360554</v>
      </c>
      <c r="L76" s="35">
        <f t="shared" si="18"/>
        <v>14975433</v>
      </c>
      <c r="N76" s="85"/>
      <c r="O76" s="85"/>
    </row>
    <row r="77" spans="1:15" s="38" customFormat="1" ht="12.75">
      <c r="A77" s="19">
        <v>3</v>
      </c>
      <c r="B77" s="20">
        <v>2</v>
      </c>
      <c r="C77" s="20">
        <v>1</v>
      </c>
      <c r="D77" s="47" t="s">
        <v>61</v>
      </c>
      <c r="E77" s="23">
        <v>1476000</v>
      </c>
      <c r="F77" s="23">
        <v>150000</v>
      </c>
      <c r="G77" s="23">
        <v>40000</v>
      </c>
      <c r="H77" s="23">
        <f>+E77+F77+G77</f>
        <v>1666000</v>
      </c>
      <c r="I77" s="23">
        <v>11334500</v>
      </c>
      <c r="J77" s="23">
        <v>0</v>
      </c>
      <c r="K77" s="23">
        <v>984000</v>
      </c>
      <c r="L77" s="24">
        <f t="shared" si="18"/>
        <v>13984500</v>
      </c>
      <c r="N77" s="85"/>
      <c r="O77" s="85"/>
    </row>
    <row r="78" spans="1:15" s="38" customFormat="1" ht="12.75">
      <c r="A78" s="19">
        <v>3</v>
      </c>
      <c r="B78" s="20">
        <v>2</v>
      </c>
      <c r="C78" s="20">
        <v>4</v>
      </c>
      <c r="D78" s="44" t="s">
        <v>62</v>
      </c>
      <c r="E78" s="23">
        <v>168459</v>
      </c>
      <c r="F78" s="23">
        <v>4955</v>
      </c>
      <c r="G78" s="23">
        <v>4955</v>
      </c>
      <c r="H78" s="23">
        <f>+E78+F78+G78</f>
        <v>178369</v>
      </c>
      <c r="I78" s="23">
        <v>218005</v>
      </c>
      <c r="J78" s="23">
        <v>218005</v>
      </c>
      <c r="K78" s="23">
        <v>376554</v>
      </c>
      <c r="L78" s="24">
        <f t="shared" si="18"/>
        <v>990933</v>
      </c>
      <c r="N78" s="85"/>
      <c r="O78" s="85"/>
    </row>
    <row r="79" spans="1:15" s="38" customFormat="1" ht="12.75">
      <c r="A79" s="19">
        <v>3</v>
      </c>
      <c r="B79" s="20">
        <v>2</v>
      </c>
      <c r="C79" s="20">
        <v>7</v>
      </c>
      <c r="D79" s="44" t="s">
        <v>130</v>
      </c>
      <c r="E79" s="23">
        <v>0</v>
      </c>
      <c r="F79" s="23">
        <v>0</v>
      </c>
      <c r="G79" s="23">
        <v>0</v>
      </c>
      <c r="H79" s="23">
        <f>+E79+F79+G79</f>
        <v>0</v>
      </c>
      <c r="I79" s="23">
        <v>0</v>
      </c>
      <c r="J79" s="23">
        <v>0</v>
      </c>
      <c r="K79" s="23">
        <v>0</v>
      </c>
      <c r="L79" s="24">
        <f t="shared" si="18"/>
        <v>0</v>
      </c>
      <c r="N79" s="85"/>
      <c r="O79" s="85"/>
    </row>
    <row r="80" spans="1:15" s="38" customFormat="1" ht="12.75">
      <c r="A80" s="19">
        <v>3</v>
      </c>
      <c r="B80" s="20">
        <v>2</v>
      </c>
      <c r="C80" s="20">
        <v>9</v>
      </c>
      <c r="D80" s="36" t="s">
        <v>23</v>
      </c>
      <c r="E80" s="23">
        <v>0</v>
      </c>
      <c r="F80" s="23">
        <v>0</v>
      </c>
      <c r="G80" s="23">
        <v>0</v>
      </c>
      <c r="H80" s="23">
        <f>+E80+F80+G80</f>
        <v>0</v>
      </c>
      <c r="I80" s="23">
        <v>0</v>
      </c>
      <c r="J80" s="23">
        <v>0</v>
      </c>
      <c r="K80" s="23"/>
      <c r="L80" s="24">
        <f t="shared" si="18"/>
        <v>0</v>
      </c>
      <c r="N80" s="85"/>
      <c r="O80" s="85"/>
    </row>
    <row r="81" spans="1:15" ht="12.75">
      <c r="A81" s="16">
        <v>3</v>
      </c>
      <c r="B81" s="17">
        <v>3</v>
      </c>
      <c r="C81" s="17" t="s">
        <v>5</v>
      </c>
      <c r="D81" s="46" t="s">
        <v>63</v>
      </c>
      <c r="E81" s="35">
        <f aca="true" t="shared" si="20" ref="E81:J81">SUM(E82:E86)</f>
        <v>1670779</v>
      </c>
      <c r="F81" s="35">
        <f t="shared" si="20"/>
        <v>44131</v>
      </c>
      <c r="G81" s="35">
        <f t="shared" si="20"/>
        <v>42898</v>
      </c>
      <c r="H81" s="35">
        <f t="shared" si="20"/>
        <v>1757808</v>
      </c>
      <c r="I81" s="35">
        <f t="shared" si="20"/>
        <v>6090455</v>
      </c>
      <c r="J81" s="35">
        <f t="shared" si="20"/>
        <v>2303764</v>
      </c>
      <c r="K81" s="35">
        <f>SUM(K82:K86)</f>
        <v>6877264</v>
      </c>
      <c r="L81" s="35">
        <f t="shared" si="18"/>
        <v>17029291</v>
      </c>
      <c r="N81" s="85"/>
      <c r="O81" s="85"/>
    </row>
    <row r="82" spans="1:15" s="38" customFormat="1" ht="12.75">
      <c r="A82" s="19">
        <v>3</v>
      </c>
      <c r="B82" s="20">
        <v>3</v>
      </c>
      <c r="C82" s="20">
        <v>1</v>
      </c>
      <c r="D82" s="47" t="s">
        <v>64</v>
      </c>
      <c r="E82" s="23">
        <v>575694</v>
      </c>
      <c r="F82" s="23">
        <v>16933</v>
      </c>
      <c r="G82" s="23">
        <v>16933</v>
      </c>
      <c r="H82" s="23">
        <f>+E82+F82+G82</f>
        <v>609560</v>
      </c>
      <c r="I82" s="23">
        <v>4755017</v>
      </c>
      <c r="J82" s="23">
        <v>745017</v>
      </c>
      <c r="K82" s="23">
        <v>4726848</v>
      </c>
      <c r="L82" s="24">
        <f t="shared" si="18"/>
        <v>10836442</v>
      </c>
      <c r="N82" s="85"/>
      <c r="O82" s="85"/>
    </row>
    <row r="83" spans="1:15" s="38" customFormat="1" ht="12.75">
      <c r="A83" s="19">
        <v>3</v>
      </c>
      <c r="B83" s="20">
        <v>3</v>
      </c>
      <c r="C83" s="20">
        <v>2</v>
      </c>
      <c r="D83" s="47" t="s">
        <v>65</v>
      </c>
      <c r="E83" s="23">
        <v>0</v>
      </c>
      <c r="F83" s="23">
        <v>0</v>
      </c>
      <c r="G83" s="23">
        <v>0</v>
      </c>
      <c r="H83" s="23">
        <f>+E83+F83+G83</f>
        <v>0</v>
      </c>
      <c r="I83" s="23">
        <v>0</v>
      </c>
      <c r="J83" s="23">
        <v>0</v>
      </c>
      <c r="K83" s="23">
        <v>30000</v>
      </c>
      <c r="L83" s="24">
        <f t="shared" si="18"/>
        <v>30000</v>
      </c>
      <c r="N83" s="85"/>
      <c r="O83" s="85"/>
    </row>
    <row r="84" spans="1:15" s="38" customFormat="1" ht="12.75">
      <c r="A84" s="19">
        <v>3</v>
      </c>
      <c r="B84" s="20">
        <v>3</v>
      </c>
      <c r="C84" s="20">
        <v>3</v>
      </c>
      <c r="D84" s="47" t="s">
        <v>66</v>
      </c>
      <c r="E84" s="23">
        <v>487159</v>
      </c>
      <c r="F84" s="23">
        <v>9318</v>
      </c>
      <c r="G84" s="23">
        <v>8085</v>
      </c>
      <c r="H84" s="23">
        <f>+E84+F84+G84</f>
        <v>504562</v>
      </c>
      <c r="I84" s="23">
        <v>548711</v>
      </c>
      <c r="J84" s="23">
        <v>772020</v>
      </c>
      <c r="K84" s="23">
        <v>741524</v>
      </c>
      <c r="L84" s="24">
        <f t="shared" si="18"/>
        <v>2566817</v>
      </c>
      <c r="N84" s="85"/>
      <c r="O84" s="85"/>
    </row>
    <row r="85" spans="1:15" s="38" customFormat="1" ht="12.75">
      <c r="A85" s="19">
        <v>3</v>
      </c>
      <c r="B85" s="20">
        <v>3</v>
      </c>
      <c r="C85" s="20">
        <v>5</v>
      </c>
      <c r="D85" s="36" t="s">
        <v>67</v>
      </c>
      <c r="E85" s="23">
        <v>593587</v>
      </c>
      <c r="F85" s="23">
        <v>17458</v>
      </c>
      <c r="G85" s="23">
        <v>17458</v>
      </c>
      <c r="H85" s="23">
        <f>+E85+F85+G85</f>
        <v>628503</v>
      </c>
      <c r="I85" s="23">
        <v>768171</v>
      </c>
      <c r="J85" s="23">
        <v>768171</v>
      </c>
      <c r="K85" s="23">
        <v>1346841</v>
      </c>
      <c r="L85" s="24">
        <f t="shared" si="18"/>
        <v>3511686</v>
      </c>
      <c r="N85" s="85"/>
      <c r="O85" s="85"/>
    </row>
    <row r="86" spans="1:15" s="38" customFormat="1" ht="12.75">
      <c r="A86" s="19">
        <v>3</v>
      </c>
      <c r="B86" s="20">
        <v>3</v>
      </c>
      <c r="C86" s="20">
        <v>9</v>
      </c>
      <c r="D86" s="48" t="s">
        <v>23</v>
      </c>
      <c r="E86" s="23">
        <v>14339</v>
      </c>
      <c r="F86" s="23">
        <v>422</v>
      </c>
      <c r="G86" s="23">
        <v>422</v>
      </c>
      <c r="H86" s="23">
        <f>+E86+F86+G86</f>
        <v>15183</v>
      </c>
      <c r="I86" s="23">
        <v>18556</v>
      </c>
      <c r="J86" s="23">
        <v>18556</v>
      </c>
      <c r="K86" s="23">
        <v>32051</v>
      </c>
      <c r="L86" s="24">
        <f t="shared" si="18"/>
        <v>84346</v>
      </c>
      <c r="N86" s="85"/>
      <c r="O86" s="85"/>
    </row>
    <row r="87" spans="1:15" ht="12.75">
      <c r="A87" s="16">
        <v>3</v>
      </c>
      <c r="B87" s="17">
        <v>4</v>
      </c>
      <c r="C87" s="17" t="s">
        <v>5</v>
      </c>
      <c r="D87" s="49" t="s">
        <v>68</v>
      </c>
      <c r="E87" s="35">
        <f aca="true" t="shared" si="21" ref="E87:J87">SUM(E88:E96)</f>
        <v>1220331</v>
      </c>
      <c r="F87" s="35">
        <f t="shared" si="21"/>
        <v>572433</v>
      </c>
      <c r="G87" s="35">
        <f t="shared" si="21"/>
        <v>300833</v>
      </c>
      <c r="H87" s="35">
        <f t="shared" si="21"/>
        <v>2093597</v>
      </c>
      <c r="I87" s="35">
        <f t="shared" si="21"/>
        <v>80632</v>
      </c>
      <c r="J87" s="35">
        <f t="shared" si="21"/>
        <v>230632</v>
      </c>
      <c r="K87" s="35">
        <f>SUM(K88:K96)</f>
        <v>4161077</v>
      </c>
      <c r="L87" s="35">
        <f t="shared" si="18"/>
        <v>6565938</v>
      </c>
      <c r="N87" s="85"/>
      <c r="O87" s="85"/>
    </row>
    <row r="88" spans="1:15" s="38" customFormat="1" ht="12.75">
      <c r="A88" s="19">
        <v>3</v>
      </c>
      <c r="B88" s="20">
        <v>4</v>
      </c>
      <c r="C88" s="20">
        <v>1</v>
      </c>
      <c r="D88" s="50" t="s">
        <v>69</v>
      </c>
      <c r="E88" s="39">
        <v>220000</v>
      </c>
      <c r="F88" s="39">
        <v>0</v>
      </c>
      <c r="G88" s="39">
        <v>70000</v>
      </c>
      <c r="H88" s="39">
        <f aca="true" t="shared" si="22" ref="H88:H96">+E88+F88+G88</f>
        <v>290000</v>
      </c>
      <c r="I88" s="39">
        <v>0</v>
      </c>
      <c r="J88" s="39">
        <v>0</v>
      </c>
      <c r="K88" s="39">
        <v>730000</v>
      </c>
      <c r="L88" s="24">
        <f t="shared" si="18"/>
        <v>1020000</v>
      </c>
      <c r="N88" s="85"/>
      <c r="O88" s="85"/>
    </row>
    <row r="89" spans="1:15" s="38" customFormat="1" ht="12.75">
      <c r="A89" s="19">
        <v>3</v>
      </c>
      <c r="B89" s="20">
        <v>4</v>
      </c>
      <c r="C89" s="20">
        <v>2</v>
      </c>
      <c r="D89" s="50" t="s">
        <v>70</v>
      </c>
      <c r="E89" s="23">
        <v>62307</v>
      </c>
      <c r="F89" s="23">
        <v>1833</v>
      </c>
      <c r="G89" s="23">
        <v>1833</v>
      </c>
      <c r="H89" s="23">
        <f t="shared" si="22"/>
        <v>65973</v>
      </c>
      <c r="I89" s="23">
        <v>80632</v>
      </c>
      <c r="J89" s="23">
        <v>80632</v>
      </c>
      <c r="K89" s="23">
        <v>388874</v>
      </c>
      <c r="L89" s="24">
        <f t="shared" si="18"/>
        <v>616111</v>
      </c>
      <c r="N89" s="85"/>
      <c r="O89" s="85"/>
    </row>
    <row r="90" spans="1:15" s="38" customFormat="1" ht="12.75">
      <c r="A90" s="19">
        <v>3</v>
      </c>
      <c r="B90" s="20">
        <v>4</v>
      </c>
      <c r="C90" s="20">
        <v>3</v>
      </c>
      <c r="D90" s="50" t="s">
        <v>71</v>
      </c>
      <c r="E90" s="23">
        <v>649834</v>
      </c>
      <c r="F90" s="23">
        <v>170600</v>
      </c>
      <c r="G90" s="23">
        <v>169000</v>
      </c>
      <c r="H90" s="23">
        <f t="shared" si="22"/>
        <v>989434</v>
      </c>
      <c r="I90" s="23">
        <v>0</v>
      </c>
      <c r="J90" s="23">
        <v>0</v>
      </c>
      <c r="K90" s="23">
        <v>186485</v>
      </c>
      <c r="L90" s="24">
        <f t="shared" si="18"/>
        <v>1175919</v>
      </c>
      <c r="N90" s="85"/>
      <c r="O90" s="85"/>
    </row>
    <row r="91" spans="1:15" s="38" customFormat="1" ht="12.75">
      <c r="A91" s="19">
        <v>3</v>
      </c>
      <c r="B91" s="20">
        <v>4</v>
      </c>
      <c r="C91" s="20">
        <v>4</v>
      </c>
      <c r="D91" s="48" t="s">
        <v>72</v>
      </c>
      <c r="E91" s="23">
        <v>203190</v>
      </c>
      <c r="F91" s="23">
        <v>0</v>
      </c>
      <c r="G91" s="23">
        <v>0</v>
      </c>
      <c r="H91" s="23">
        <f t="shared" si="22"/>
        <v>203190</v>
      </c>
      <c r="I91" s="23">
        <v>0</v>
      </c>
      <c r="J91" s="23">
        <v>0</v>
      </c>
      <c r="K91" s="23">
        <v>231400</v>
      </c>
      <c r="L91" s="24">
        <f t="shared" si="18"/>
        <v>434590</v>
      </c>
      <c r="N91" s="85"/>
      <c r="O91" s="85"/>
    </row>
    <row r="92" spans="1:15" s="38" customFormat="1" ht="12.75">
      <c r="A92" s="19">
        <v>3</v>
      </c>
      <c r="B92" s="20">
        <v>4</v>
      </c>
      <c r="C92" s="20">
        <v>5</v>
      </c>
      <c r="D92" s="48" t="s">
        <v>73</v>
      </c>
      <c r="E92" s="37">
        <v>0</v>
      </c>
      <c r="F92" s="37">
        <v>400000</v>
      </c>
      <c r="G92" s="37">
        <v>60000</v>
      </c>
      <c r="H92" s="37">
        <f t="shared" si="22"/>
        <v>460000</v>
      </c>
      <c r="I92" s="37">
        <v>0</v>
      </c>
      <c r="J92" s="37">
        <v>0</v>
      </c>
      <c r="K92" s="37">
        <v>64500</v>
      </c>
      <c r="L92" s="24">
        <f t="shared" si="18"/>
        <v>524500</v>
      </c>
      <c r="N92" s="85"/>
      <c r="O92" s="85"/>
    </row>
    <row r="93" spans="1:15" s="38" customFormat="1" ht="12.75">
      <c r="A93" s="51">
        <v>3</v>
      </c>
      <c r="B93" s="52">
        <v>4</v>
      </c>
      <c r="C93" s="52">
        <v>5</v>
      </c>
      <c r="D93" s="82" t="s">
        <v>131</v>
      </c>
      <c r="E93" s="37">
        <v>0</v>
      </c>
      <c r="F93" s="37">
        <v>0</v>
      </c>
      <c r="G93" s="37">
        <v>0</v>
      </c>
      <c r="H93" s="37">
        <f t="shared" si="22"/>
        <v>0</v>
      </c>
      <c r="I93" s="37">
        <v>0</v>
      </c>
      <c r="J93" s="37">
        <v>0</v>
      </c>
      <c r="K93" s="37">
        <v>0</v>
      </c>
      <c r="L93" s="24">
        <f t="shared" si="18"/>
        <v>0</v>
      </c>
      <c r="N93" s="85"/>
      <c r="O93" s="85"/>
    </row>
    <row r="94" spans="1:15" s="38" customFormat="1" ht="12.75">
      <c r="A94" s="19">
        <v>3</v>
      </c>
      <c r="B94" s="20">
        <v>4</v>
      </c>
      <c r="C94" s="20">
        <v>6</v>
      </c>
      <c r="D94" s="48" t="s">
        <v>74</v>
      </c>
      <c r="E94" s="23">
        <v>0</v>
      </c>
      <c r="F94" s="23">
        <v>0</v>
      </c>
      <c r="G94" s="23">
        <v>0</v>
      </c>
      <c r="H94" s="23">
        <f t="shared" si="22"/>
        <v>0</v>
      </c>
      <c r="I94" s="23">
        <v>0</v>
      </c>
      <c r="J94" s="23">
        <v>0</v>
      </c>
      <c r="K94" s="23">
        <v>1246050</v>
      </c>
      <c r="L94" s="24">
        <f t="shared" si="18"/>
        <v>1246050</v>
      </c>
      <c r="N94" s="85"/>
      <c r="O94" s="85"/>
    </row>
    <row r="95" spans="1:15" s="38" customFormat="1" ht="12.75">
      <c r="A95" s="19">
        <v>3</v>
      </c>
      <c r="B95" s="20">
        <v>4</v>
      </c>
      <c r="C95" s="20">
        <v>7</v>
      </c>
      <c r="D95" s="50" t="s">
        <v>75</v>
      </c>
      <c r="E95" s="23">
        <v>0</v>
      </c>
      <c r="F95" s="23">
        <v>0</v>
      </c>
      <c r="G95" s="23">
        <v>0</v>
      </c>
      <c r="H95" s="23">
        <f t="shared" si="22"/>
        <v>0</v>
      </c>
      <c r="I95" s="23">
        <v>0</v>
      </c>
      <c r="J95" s="23">
        <v>0</v>
      </c>
      <c r="K95" s="23">
        <v>0</v>
      </c>
      <c r="L95" s="24">
        <f t="shared" si="18"/>
        <v>0</v>
      </c>
      <c r="N95" s="85"/>
      <c r="O95" s="85"/>
    </row>
    <row r="96" spans="1:15" s="38" customFormat="1" ht="12.75">
      <c r="A96" s="19">
        <v>3</v>
      </c>
      <c r="B96" s="20">
        <v>4</v>
      </c>
      <c r="C96" s="20">
        <v>9</v>
      </c>
      <c r="D96" s="48" t="s">
        <v>23</v>
      </c>
      <c r="E96" s="23">
        <v>85000</v>
      </c>
      <c r="F96" s="23">
        <v>0</v>
      </c>
      <c r="G96" s="23">
        <v>0</v>
      </c>
      <c r="H96" s="23">
        <f t="shared" si="22"/>
        <v>85000</v>
      </c>
      <c r="I96" s="23">
        <v>0</v>
      </c>
      <c r="J96" s="23">
        <v>150000</v>
      </c>
      <c r="K96" s="23">
        <v>1313768</v>
      </c>
      <c r="L96" s="24">
        <f t="shared" si="18"/>
        <v>1548768</v>
      </c>
      <c r="N96" s="85"/>
      <c r="O96" s="85"/>
    </row>
    <row r="97" spans="1:15" ht="12.75">
      <c r="A97" s="16">
        <v>3</v>
      </c>
      <c r="B97" s="17">
        <v>5</v>
      </c>
      <c r="C97" s="17" t="s">
        <v>5</v>
      </c>
      <c r="D97" s="49" t="s">
        <v>76</v>
      </c>
      <c r="E97" s="35">
        <f aca="true" t="shared" si="23" ref="E97:J97">SUM(E98:E106)</f>
        <v>1264065</v>
      </c>
      <c r="F97" s="35">
        <f t="shared" si="23"/>
        <v>227356</v>
      </c>
      <c r="G97" s="35">
        <f t="shared" si="23"/>
        <v>184656</v>
      </c>
      <c r="H97" s="35">
        <f t="shared" si="23"/>
        <v>1676077</v>
      </c>
      <c r="I97" s="35">
        <f t="shared" si="23"/>
        <v>1526916</v>
      </c>
      <c r="J97" s="35">
        <f t="shared" si="23"/>
        <v>1567956</v>
      </c>
      <c r="K97" s="35">
        <f>SUM(K98:K106)</f>
        <v>3725915</v>
      </c>
      <c r="L97" s="35">
        <f t="shared" si="18"/>
        <v>8496864</v>
      </c>
      <c r="N97" s="85"/>
      <c r="O97" s="85"/>
    </row>
    <row r="98" spans="1:15" s="38" customFormat="1" ht="12.75">
      <c r="A98" s="19">
        <v>3</v>
      </c>
      <c r="B98" s="20">
        <v>5</v>
      </c>
      <c r="C98" s="20">
        <v>1</v>
      </c>
      <c r="D98" s="50" t="s">
        <v>77</v>
      </c>
      <c r="E98" s="23">
        <v>0</v>
      </c>
      <c r="F98" s="23">
        <v>0</v>
      </c>
      <c r="G98" s="23">
        <v>0</v>
      </c>
      <c r="H98" s="23">
        <f aca="true" t="shared" si="24" ref="H98:H106">+E98+F98+G98</f>
        <v>0</v>
      </c>
      <c r="I98" s="23">
        <v>0</v>
      </c>
      <c r="J98" s="23">
        <v>0</v>
      </c>
      <c r="K98" s="23">
        <v>1000000</v>
      </c>
      <c r="L98" s="24">
        <f t="shared" si="18"/>
        <v>1000000</v>
      </c>
      <c r="N98" s="85"/>
      <c r="O98" s="85"/>
    </row>
    <row r="99" spans="1:15" s="38" customFormat="1" ht="12.75">
      <c r="A99" s="19">
        <v>3</v>
      </c>
      <c r="B99" s="20">
        <v>5</v>
      </c>
      <c r="C99" s="20">
        <v>2</v>
      </c>
      <c r="D99" s="50" t="s">
        <v>78</v>
      </c>
      <c r="E99" s="23">
        <v>0</v>
      </c>
      <c r="F99" s="23">
        <v>0</v>
      </c>
      <c r="G99" s="23">
        <v>0</v>
      </c>
      <c r="H99" s="23">
        <f t="shared" si="24"/>
        <v>0</v>
      </c>
      <c r="I99" s="23">
        <v>0</v>
      </c>
      <c r="J99" s="23">
        <v>0</v>
      </c>
      <c r="K99" s="23">
        <v>0</v>
      </c>
      <c r="L99" s="24">
        <f t="shared" si="18"/>
        <v>0</v>
      </c>
      <c r="N99" s="85"/>
      <c r="O99" s="85"/>
    </row>
    <row r="100" spans="1:15" s="38" customFormat="1" ht="12.75">
      <c r="A100" s="19">
        <v>3</v>
      </c>
      <c r="B100" s="20">
        <v>5</v>
      </c>
      <c r="C100" s="20">
        <v>3</v>
      </c>
      <c r="D100" s="48" t="s">
        <v>79</v>
      </c>
      <c r="E100" s="37">
        <v>145460</v>
      </c>
      <c r="F100" s="37">
        <v>104500</v>
      </c>
      <c r="G100" s="37">
        <v>151800</v>
      </c>
      <c r="H100" s="37">
        <f t="shared" si="24"/>
        <v>401760</v>
      </c>
      <c r="I100" s="37">
        <v>81250</v>
      </c>
      <c r="J100" s="37">
        <v>122290</v>
      </c>
      <c r="K100" s="37">
        <v>121500</v>
      </c>
      <c r="L100" s="24">
        <f t="shared" si="18"/>
        <v>726800</v>
      </c>
      <c r="N100" s="85"/>
      <c r="O100" s="85"/>
    </row>
    <row r="101" spans="1:15" s="38" customFormat="1" ht="12.75">
      <c r="A101" s="19">
        <v>3</v>
      </c>
      <c r="B101" s="20">
        <v>5</v>
      </c>
      <c r="C101" s="20">
        <v>4</v>
      </c>
      <c r="D101" s="48" t="s">
        <v>80</v>
      </c>
      <c r="E101" s="23">
        <v>230532</v>
      </c>
      <c r="F101" s="23">
        <v>6780</v>
      </c>
      <c r="G101" s="23">
        <v>6780</v>
      </c>
      <c r="H101" s="23">
        <f t="shared" si="24"/>
        <v>244092</v>
      </c>
      <c r="I101" s="23">
        <v>298336</v>
      </c>
      <c r="J101" s="23">
        <v>298336</v>
      </c>
      <c r="K101" s="23">
        <v>515308</v>
      </c>
      <c r="L101" s="24">
        <f t="shared" si="18"/>
        <v>1356072</v>
      </c>
      <c r="N101" s="85"/>
      <c r="O101" s="85"/>
    </row>
    <row r="102" spans="1:15" s="38" customFormat="1" ht="12.75">
      <c r="A102" s="19">
        <v>3</v>
      </c>
      <c r="B102" s="20">
        <v>5</v>
      </c>
      <c r="C102" s="20">
        <v>5</v>
      </c>
      <c r="D102" s="48" t="s">
        <v>81</v>
      </c>
      <c r="E102" s="23">
        <v>185299</v>
      </c>
      <c r="F102" s="23">
        <v>5450</v>
      </c>
      <c r="G102" s="23">
        <v>5450</v>
      </c>
      <c r="H102" s="23">
        <f t="shared" si="24"/>
        <v>196199</v>
      </c>
      <c r="I102" s="23">
        <v>239799</v>
      </c>
      <c r="J102" s="23">
        <v>239799</v>
      </c>
      <c r="K102" s="23">
        <v>414199</v>
      </c>
      <c r="L102" s="24">
        <f t="shared" si="18"/>
        <v>1089996</v>
      </c>
      <c r="N102" s="85"/>
      <c r="O102" s="85"/>
    </row>
    <row r="103" spans="1:15" s="38" customFormat="1" ht="12.75">
      <c r="A103" s="19">
        <v>3</v>
      </c>
      <c r="B103" s="20">
        <v>5</v>
      </c>
      <c r="C103" s="20">
        <v>6</v>
      </c>
      <c r="D103" s="48" t="s">
        <v>82</v>
      </c>
      <c r="E103" s="23">
        <v>0</v>
      </c>
      <c r="F103" s="23">
        <v>90000</v>
      </c>
      <c r="G103" s="23">
        <v>0</v>
      </c>
      <c r="H103" s="23">
        <f t="shared" si="24"/>
        <v>90000</v>
      </c>
      <c r="I103" s="23">
        <v>0</v>
      </c>
      <c r="J103" s="23">
        <v>0</v>
      </c>
      <c r="K103" s="23">
        <v>100293</v>
      </c>
      <c r="L103" s="24">
        <f t="shared" si="18"/>
        <v>190293</v>
      </c>
      <c r="N103" s="85"/>
      <c r="O103" s="85"/>
    </row>
    <row r="104" spans="1:15" s="38" customFormat="1" ht="12.75">
      <c r="A104" s="19">
        <v>3</v>
      </c>
      <c r="B104" s="20">
        <v>5</v>
      </c>
      <c r="C104" s="20">
        <v>7</v>
      </c>
      <c r="D104" s="48" t="s">
        <v>136</v>
      </c>
      <c r="E104" s="23">
        <v>184134</v>
      </c>
      <c r="F104" s="23">
        <v>5416</v>
      </c>
      <c r="G104" s="23">
        <v>5416</v>
      </c>
      <c r="H104" s="23">
        <f t="shared" si="24"/>
        <v>194966</v>
      </c>
      <c r="I104" s="23">
        <v>238291</v>
      </c>
      <c r="J104" s="23">
        <v>238291</v>
      </c>
      <c r="K104" s="23">
        <v>416155</v>
      </c>
      <c r="L104" s="24">
        <f t="shared" si="18"/>
        <v>1087703</v>
      </c>
      <c r="N104" s="85"/>
      <c r="O104" s="85"/>
    </row>
    <row r="105" spans="1:15" s="38" customFormat="1" ht="12.75">
      <c r="A105" s="19">
        <v>3</v>
      </c>
      <c r="B105" s="20">
        <v>5</v>
      </c>
      <c r="C105" s="20">
        <v>8</v>
      </c>
      <c r="D105" s="48" t="s">
        <v>83</v>
      </c>
      <c r="E105" s="23">
        <v>517140</v>
      </c>
      <c r="F105" s="23">
        <v>15210</v>
      </c>
      <c r="G105" s="23">
        <v>15210</v>
      </c>
      <c r="H105" s="23">
        <f t="shared" si="24"/>
        <v>547560</v>
      </c>
      <c r="I105" s="23">
        <v>669240</v>
      </c>
      <c r="J105" s="23">
        <v>669240</v>
      </c>
      <c r="K105" s="23">
        <v>1155960</v>
      </c>
      <c r="L105" s="24">
        <f t="shared" si="18"/>
        <v>3042000</v>
      </c>
      <c r="N105" s="85"/>
      <c r="O105" s="85"/>
    </row>
    <row r="106" spans="1:15" s="38" customFormat="1" ht="12.75">
      <c r="A106" s="19">
        <v>3</v>
      </c>
      <c r="B106" s="20">
        <v>5</v>
      </c>
      <c r="C106" s="20">
        <v>9</v>
      </c>
      <c r="D106" s="48" t="s">
        <v>23</v>
      </c>
      <c r="E106" s="23">
        <v>1500</v>
      </c>
      <c r="F106" s="23">
        <v>0</v>
      </c>
      <c r="G106" s="23">
        <v>0</v>
      </c>
      <c r="H106" s="23">
        <f t="shared" si="24"/>
        <v>1500</v>
      </c>
      <c r="I106" s="23">
        <v>0</v>
      </c>
      <c r="J106" s="23">
        <v>0</v>
      </c>
      <c r="K106" s="23">
        <v>2500</v>
      </c>
      <c r="L106" s="24">
        <f t="shared" si="18"/>
        <v>4000</v>
      </c>
      <c r="N106" s="85"/>
      <c r="O106" s="85"/>
    </row>
    <row r="107" spans="1:15" ht="12.75">
      <c r="A107" s="16">
        <v>3</v>
      </c>
      <c r="B107" s="17">
        <v>6</v>
      </c>
      <c r="C107" s="17" t="s">
        <v>5</v>
      </c>
      <c r="D107" s="53" t="s">
        <v>84</v>
      </c>
      <c r="E107" s="35">
        <f aca="true" t="shared" si="25" ref="E107:J107">SUM(E108)</f>
        <v>0</v>
      </c>
      <c r="F107" s="35">
        <f t="shared" si="25"/>
        <v>100000</v>
      </c>
      <c r="G107" s="35">
        <f t="shared" si="25"/>
        <v>65000</v>
      </c>
      <c r="H107" s="35">
        <f t="shared" si="25"/>
        <v>165000</v>
      </c>
      <c r="I107" s="35">
        <f t="shared" si="25"/>
        <v>0</v>
      </c>
      <c r="J107" s="35">
        <f t="shared" si="25"/>
        <v>0</v>
      </c>
      <c r="K107" s="35">
        <f>SUM(K108)</f>
        <v>740000</v>
      </c>
      <c r="L107" s="35">
        <f t="shared" si="18"/>
        <v>905000</v>
      </c>
      <c r="N107" s="85"/>
      <c r="O107" s="85"/>
    </row>
    <row r="108" spans="1:15" s="38" customFormat="1" ht="12.75">
      <c r="A108" s="19">
        <v>3</v>
      </c>
      <c r="B108" s="20">
        <v>6</v>
      </c>
      <c r="C108" s="20">
        <v>1</v>
      </c>
      <c r="D108" s="48" t="s">
        <v>84</v>
      </c>
      <c r="E108" s="37">
        <v>0</v>
      </c>
      <c r="F108" s="37">
        <v>100000</v>
      </c>
      <c r="G108" s="37">
        <v>65000</v>
      </c>
      <c r="H108" s="37">
        <f>+E108+F108+G108</f>
        <v>165000</v>
      </c>
      <c r="I108" s="37">
        <v>0</v>
      </c>
      <c r="J108" s="37">
        <v>0</v>
      </c>
      <c r="K108" s="37">
        <v>740000</v>
      </c>
      <c r="L108" s="24">
        <f t="shared" si="18"/>
        <v>905000</v>
      </c>
      <c r="N108" s="85"/>
      <c r="O108" s="85"/>
    </row>
    <row r="109" spans="1:15" ht="12.75">
      <c r="A109" s="16">
        <v>3</v>
      </c>
      <c r="B109" s="17">
        <v>7</v>
      </c>
      <c r="C109" s="17" t="s">
        <v>5</v>
      </c>
      <c r="D109" s="53" t="s">
        <v>85</v>
      </c>
      <c r="E109" s="35">
        <f aca="true" t="shared" si="26" ref="E109:J109">SUM(E110:E113)</f>
        <v>375740</v>
      </c>
      <c r="F109" s="35">
        <f t="shared" si="26"/>
        <v>90500</v>
      </c>
      <c r="G109" s="35">
        <f t="shared" si="26"/>
        <v>89200</v>
      </c>
      <c r="H109" s="35">
        <f t="shared" si="26"/>
        <v>555440</v>
      </c>
      <c r="I109" s="35">
        <f t="shared" si="26"/>
        <v>213140</v>
      </c>
      <c r="J109" s="35">
        <f t="shared" si="26"/>
        <v>308900</v>
      </c>
      <c r="K109" s="35">
        <f>SUM(K110:K113)</f>
        <v>343500</v>
      </c>
      <c r="L109" s="35">
        <f t="shared" si="18"/>
        <v>1420980</v>
      </c>
      <c r="N109" s="85"/>
      <c r="O109" s="85"/>
    </row>
    <row r="110" spans="1:15" s="38" customFormat="1" ht="12.75">
      <c r="A110" s="19">
        <v>3</v>
      </c>
      <c r="B110" s="20">
        <v>7</v>
      </c>
      <c r="C110" s="20">
        <v>1</v>
      </c>
      <c r="D110" s="48" t="s">
        <v>86</v>
      </c>
      <c r="E110" s="23">
        <v>136500</v>
      </c>
      <c r="F110" s="23">
        <v>50000</v>
      </c>
      <c r="G110" s="23">
        <v>50000</v>
      </c>
      <c r="H110" s="23">
        <f>+E110+F110+G110</f>
        <v>236500</v>
      </c>
      <c r="I110" s="23">
        <v>35000</v>
      </c>
      <c r="J110" s="23">
        <v>35000</v>
      </c>
      <c r="K110" s="23">
        <v>30000</v>
      </c>
      <c r="L110" s="24">
        <f t="shared" si="18"/>
        <v>336500</v>
      </c>
      <c r="N110" s="85"/>
      <c r="O110" s="85"/>
    </row>
    <row r="111" spans="1:15" s="38" customFormat="1" ht="12.75">
      <c r="A111" s="19">
        <v>3</v>
      </c>
      <c r="B111" s="20">
        <v>7</v>
      </c>
      <c r="C111" s="20">
        <v>2</v>
      </c>
      <c r="D111" s="48" t="s">
        <v>87</v>
      </c>
      <c r="E111" s="37">
        <v>156500</v>
      </c>
      <c r="F111" s="37">
        <v>30000</v>
      </c>
      <c r="G111" s="37">
        <v>35000</v>
      </c>
      <c r="H111" s="37">
        <f>+E111+F111+G111</f>
        <v>221500</v>
      </c>
      <c r="I111" s="37">
        <v>45000</v>
      </c>
      <c r="J111" s="37">
        <v>45000</v>
      </c>
      <c r="K111" s="37">
        <v>30000</v>
      </c>
      <c r="L111" s="24">
        <f t="shared" si="18"/>
        <v>341500</v>
      </c>
      <c r="N111" s="85"/>
      <c r="O111" s="85"/>
    </row>
    <row r="112" spans="1:15" s="38" customFormat="1" ht="12.75">
      <c r="A112" s="19">
        <v>3</v>
      </c>
      <c r="B112" s="20">
        <v>7</v>
      </c>
      <c r="C112" s="20">
        <v>8</v>
      </c>
      <c r="D112" s="48" t="s">
        <v>88</v>
      </c>
      <c r="E112" s="37">
        <v>82740</v>
      </c>
      <c r="F112" s="37">
        <v>10500</v>
      </c>
      <c r="G112" s="37">
        <v>4200</v>
      </c>
      <c r="H112" s="37">
        <f>+E112+F112+G112</f>
        <v>97440</v>
      </c>
      <c r="I112" s="37">
        <v>133140</v>
      </c>
      <c r="J112" s="37">
        <v>228900</v>
      </c>
      <c r="K112" s="37">
        <v>283500</v>
      </c>
      <c r="L112" s="24">
        <f t="shared" si="18"/>
        <v>742980</v>
      </c>
      <c r="N112" s="85"/>
      <c r="O112" s="85"/>
    </row>
    <row r="113" spans="1:15" s="38" customFormat="1" ht="12.75">
      <c r="A113" s="19">
        <v>3</v>
      </c>
      <c r="B113" s="20">
        <v>7</v>
      </c>
      <c r="C113" s="20">
        <v>9</v>
      </c>
      <c r="D113" s="48" t="s">
        <v>23</v>
      </c>
      <c r="E113" s="37">
        <v>0</v>
      </c>
      <c r="F113" s="37">
        <v>0</v>
      </c>
      <c r="G113" s="37">
        <v>0</v>
      </c>
      <c r="H113" s="37">
        <f>+E113+F113+G113</f>
        <v>0</v>
      </c>
      <c r="I113" s="37">
        <v>0</v>
      </c>
      <c r="J113" s="37">
        <v>0</v>
      </c>
      <c r="K113" s="37">
        <v>0</v>
      </c>
      <c r="L113" s="24">
        <f t="shared" si="18"/>
        <v>0</v>
      </c>
      <c r="N113" s="85"/>
      <c r="O113" s="85"/>
    </row>
    <row r="114" spans="1:15" ht="12.75">
      <c r="A114" s="16">
        <v>3</v>
      </c>
      <c r="B114" s="17">
        <v>8</v>
      </c>
      <c r="C114" s="17" t="s">
        <v>5</v>
      </c>
      <c r="D114" s="53" t="s">
        <v>89</v>
      </c>
      <c r="E114" s="35">
        <f aca="true" t="shared" si="27" ref="E114:J114">SUM(E115:E116)</f>
        <v>1100000</v>
      </c>
      <c r="F114" s="35">
        <f t="shared" si="27"/>
        <v>0</v>
      </c>
      <c r="G114" s="35">
        <f t="shared" si="27"/>
        <v>0</v>
      </c>
      <c r="H114" s="35">
        <f t="shared" si="27"/>
        <v>1100000</v>
      </c>
      <c r="I114" s="35">
        <f t="shared" si="27"/>
        <v>0</v>
      </c>
      <c r="J114" s="35">
        <f t="shared" si="27"/>
        <v>0</v>
      </c>
      <c r="K114" s="35">
        <f>SUM(K115:K116)</f>
        <v>0</v>
      </c>
      <c r="L114" s="35">
        <f t="shared" si="18"/>
        <v>1100000</v>
      </c>
      <c r="N114" s="85"/>
      <c r="O114" s="85"/>
    </row>
    <row r="115" spans="1:15" s="38" customFormat="1" ht="12.75">
      <c r="A115" s="19">
        <v>3</v>
      </c>
      <c r="B115" s="20">
        <v>8</v>
      </c>
      <c r="C115" s="20">
        <v>2</v>
      </c>
      <c r="D115" s="48" t="s">
        <v>90</v>
      </c>
      <c r="E115" s="37">
        <v>0</v>
      </c>
      <c r="F115" s="37">
        <v>0</v>
      </c>
      <c r="G115" s="37">
        <v>0</v>
      </c>
      <c r="H115" s="37">
        <f>+E115+F115+G115</f>
        <v>0</v>
      </c>
      <c r="I115" s="37">
        <v>0</v>
      </c>
      <c r="J115" s="37">
        <v>0</v>
      </c>
      <c r="K115" s="37">
        <v>0</v>
      </c>
      <c r="L115" s="24">
        <f t="shared" si="18"/>
        <v>0</v>
      </c>
      <c r="N115" s="85"/>
      <c r="O115" s="85"/>
    </row>
    <row r="116" spans="1:15" s="38" customFormat="1" ht="12.75">
      <c r="A116" s="19">
        <v>3</v>
      </c>
      <c r="B116" s="20">
        <v>8</v>
      </c>
      <c r="C116" s="20">
        <v>6</v>
      </c>
      <c r="D116" s="48" t="s">
        <v>91</v>
      </c>
      <c r="E116" s="37">
        <v>1100000</v>
      </c>
      <c r="F116" s="37">
        <v>0</v>
      </c>
      <c r="G116" s="37">
        <v>0</v>
      </c>
      <c r="H116" s="37">
        <f>+E116+F116+G116</f>
        <v>1100000</v>
      </c>
      <c r="I116" s="37">
        <v>0</v>
      </c>
      <c r="J116" s="37">
        <v>0</v>
      </c>
      <c r="K116" s="37">
        <v>0</v>
      </c>
      <c r="L116" s="24">
        <f t="shared" si="18"/>
        <v>1100000</v>
      </c>
      <c r="N116" s="85"/>
      <c r="O116" s="85"/>
    </row>
    <row r="117" spans="1:15" ht="12.75">
      <c r="A117" s="16">
        <v>3</v>
      </c>
      <c r="B117" s="17">
        <v>9</v>
      </c>
      <c r="C117" s="17" t="s">
        <v>5</v>
      </c>
      <c r="D117" s="53" t="s">
        <v>92</v>
      </c>
      <c r="E117" s="35">
        <f aca="true" t="shared" si="28" ref="E117:J117">SUM(E118:E122)</f>
        <v>153909</v>
      </c>
      <c r="F117" s="35">
        <f t="shared" si="28"/>
        <v>146586</v>
      </c>
      <c r="G117" s="35">
        <f t="shared" si="28"/>
        <v>72586</v>
      </c>
      <c r="H117" s="35">
        <f t="shared" si="28"/>
        <v>373081</v>
      </c>
      <c r="I117" s="35">
        <f t="shared" si="28"/>
        <v>69765</v>
      </c>
      <c r="J117" s="35">
        <f t="shared" si="28"/>
        <v>69765</v>
      </c>
      <c r="K117" s="35">
        <f>SUM(K118:K122)</f>
        <v>5120503</v>
      </c>
      <c r="L117" s="35">
        <f t="shared" si="18"/>
        <v>5633114</v>
      </c>
      <c r="N117" s="85"/>
      <c r="O117" s="85"/>
    </row>
    <row r="118" spans="1:15" s="38" customFormat="1" ht="12.75">
      <c r="A118" s="19">
        <v>3</v>
      </c>
      <c r="B118" s="20">
        <v>9</v>
      </c>
      <c r="C118" s="20">
        <v>1</v>
      </c>
      <c r="D118" s="48" t="s">
        <v>93</v>
      </c>
      <c r="E118" s="23">
        <v>100000</v>
      </c>
      <c r="F118" s="23">
        <v>15000</v>
      </c>
      <c r="G118" s="23">
        <v>57000</v>
      </c>
      <c r="H118" s="23">
        <f>+E118+F118+G118</f>
        <v>172000</v>
      </c>
      <c r="I118" s="23">
        <v>0</v>
      </c>
      <c r="J118" s="23">
        <v>0</v>
      </c>
      <c r="K118" s="23">
        <v>0</v>
      </c>
      <c r="L118" s="24">
        <f t="shared" si="18"/>
        <v>172000</v>
      </c>
      <c r="N118" s="85"/>
      <c r="O118" s="85"/>
    </row>
    <row r="119" spans="1:15" s="38" customFormat="1" ht="12.75">
      <c r="A119" s="19">
        <v>3</v>
      </c>
      <c r="B119" s="20">
        <v>9</v>
      </c>
      <c r="C119" s="20">
        <v>2</v>
      </c>
      <c r="D119" s="48" t="s">
        <v>94</v>
      </c>
      <c r="E119" s="37">
        <v>53909</v>
      </c>
      <c r="F119" s="37">
        <v>1586</v>
      </c>
      <c r="G119" s="37">
        <v>1586</v>
      </c>
      <c r="H119" s="37">
        <f>+E119+F119+G119</f>
        <v>57081</v>
      </c>
      <c r="I119" s="37">
        <v>69765</v>
      </c>
      <c r="J119" s="37">
        <v>69765</v>
      </c>
      <c r="K119" s="37">
        <v>120503</v>
      </c>
      <c r="L119" s="24">
        <f t="shared" si="18"/>
        <v>317114</v>
      </c>
      <c r="N119" s="85"/>
      <c r="O119" s="85"/>
    </row>
    <row r="120" spans="1:15" s="38" customFormat="1" ht="12.75">
      <c r="A120" s="19">
        <v>3</v>
      </c>
      <c r="B120" s="20">
        <v>9</v>
      </c>
      <c r="C120" s="20">
        <v>6</v>
      </c>
      <c r="D120" s="48" t="s">
        <v>137</v>
      </c>
      <c r="E120" s="37">
        <v>0</v>
      </c>
      <c r="F120" s="37">
        <v>0</v>
      </c>
      <c r="G120" s="37">
        <v>0</v>
      </c>
      <c r="H120" s="37">
        <f>+E120+F120+G120</f>
        <v>0</v>
      </c>
      <c r="I120" s="37">
        <v>0</v>
      </c>
      <c r="J120" s="37">
        <v>0</v>
      </c>
      <c r="K120" s="37">
        <v>5000000</v>
      </c>
      <c r="L120" s="24">
        <f t="shared" si="18"/>
        <v>5000000</v>
      </c>
      <c r="N120" s="85"/>
      <c r="O120" s="85"/>
    </row>
    <row r="121" spans="1:15" s="38" customFormat="1" ht="12.75">
      <c r="A121" s="19">
        <v>3</v>
      </c>
      <c r="B121" s="20">
        <v>9</v>
      </c>
      <c r="C121" s="20">
        <v>8</v>
      </c>
      <c r="D121" s="48" t="s">
        <v>95</v>
      </c>
      <c r="E121" s="37">
        <v>0</v>
      </c>
      <c r="F121" s="37">
        <v>130000</v>
      </c>
      <c r="G121" s="37">
        <v>0</v>
      </c>
      <c r="H121" s="37">
        <f>+E121+F121+G121</f>
        <v>130000</v>
      </c>
      <c r="I121" s="37">
        <v>0</v>
      </c>
      <c r="J121" s="37">
        <v>0</v>
      </c>
      <c r="K121" s="37">
        <v>0</v>
      </c>
      <c r="L121" s="24">
        <f t="shared" si="18"/>
        <v>130000</v>
      </c>
      <c r="N121" s="85"/>
      <c r="O121" s="85"/>
    </row>
    <row r="122" spans="1:15" s="38" customFormat="1" ht="12.75">
      <c r="A122" s="19">
        <v>3</v>
      </c>
      <c r="B122" s="20">
        <v>9</v>
      </c>
      <c r="C122" s="20">
        <v>9</v>
      </c>
      <c r="D122" s="48" t="s">
        <v>23</v>
      </c>
      <c r="E122" s="37">
        <v>0</v>
      </c>
      <c r="F122" s="37">
        <v>0</v>
      </c>
      <c r="G122" s="37">
        <v>14000</v>
      </c>
      <c r="H122" s="37">
        <f>+E122+F122+G122</f>
        <v>14000</v>
      </c>
      <c r="I122" s="37">
        <v>0</v>
      </c>
      <c r="J122" s="37">
        <v>0</v>
      </c>
      <c r="K122" s="37">
        <v>0</v>
      </c>
      <c r="L122" s="24">
        <f t="shared" si="18"/>
        <v>14000</v>
      </c>
      <c r="N122" s="85"/>
      <c r="O122" s="85"/>
    </row>
    <row r="123" spans="1:15" ht="12.75">
      <c r="A123" s="12">
        <v>4</v>
      </c>
      <c r="B123" s="32"/>
      <c r="C123" s="13">
        <v>4</v>
      </c>
      <c r="D123" s="54" t="s">
        <v>96</v>
      </c>
      <c r="E123" s="55">
        <f aca="true" t="shared" si="29" ref="E123:J123">E124+E127+E132+E141+E143+E145+E147</f>
        <v>1502421</v>
      </c>
      <c r="F123" s="55">
        <f t="shared" si="29"/>
        <v>237285</v>
      </c>
      <c r="G123" s="55">
        <f t="shared" si="29"/>
        <v>45689</v>
      </c>
      <c r="H123" s="55">
        <f t="shared" si="29"/>
        <v>1785395</v>
      </c>
      <c r="I123" s="55">
        <f t="shared" si="29"/>
        <v>66975666</v>
      </c>
      <c r="J123" s="55">
        <f t="shared" si="29"/>
        <v>2498879</v>
      </c>
      <c r="K123" s="55">
        <f>K124+K127+K132+K141+K143+K145+K147</f>
        <v>164453677</v>
      </c>
      <c r="L123" s="55">
        <f t="shared" si="18"/>
        <v>235713617</v>
      </c>
      <c r="M123" s="84"/>
      <c r="N123" s="85"/>
      <c r="O123" s="85"/>
    </row>
    <row r="124" spans="1:15" ht="12.75">
      <c r="A124" s="16">
        <v>4</v>
      </c>
      <c r="B124" s="17">
        <v>1</v>
      </c>
      <c r="C124" s="17" t="s">
        <v>5</v>
      </c>
      <c r="D124" s="56" t="s">
        <v>97</v>
      </c>
      <c r="E124" s="57">
        <f aca="true" t="shared" si="30" ref="E124:J124">SUM(E125:E126)</f>
        <v>0</v>
      </c>
      <c r="F124" s="57">
        <f t="shared" si="30"/>
        <v>0</v>
      </c>
      <c r="G124" s="57">
        <f t="shared" si="30"/>
        <v>0</v>
      </c>
      <c r="H124" s="57">
        <f t="shared" si="30"/>
        <v>0</v>
      </c>
      <c r="I124" s="57">
        <f t="shared" si="30"/>
        <v>63000000</v>
      </c>
      <c r="J124" s="57">
        <f t="shared" si="30"/>
        <v>0</v>
      </c>
      <c r="K124" s="57">
        <f>SUM(K125:K126)</f>
        <v>136000000</v>
      </c>
      <c r="L124" s="57">
        <f t="shared" si="18"/>
        <v>199000000</v>
      </c>
      <c r="M124" s="85"/>
      <c r="N124" s="85"/>
      <c r="O124" s="85"/>
    </row>
    <row r="125" spans="1:15" ht="12.75">
      <c r="A125" s="58">
        <v>4</v>
      </c>
      <c r="B125" s="59">
        <v>1</v>
      </c>
      <c r="C125" s="59">
        <v>1</v>
      </c>
      <c r="D125" s="60" t="s">
        <v>138</v>
      </c>
      <c r="E125" s="61">
        <v>0</v>
      </c>
      <c r="F125" s="61">
        <v>0</v>
      </c>
      <c r="G125" s="61">
        <v>0</v>
      </c>
      <c r="H125" s="61">
        <f>+E125+F125+G125</f>
        <v>0</v>
      </c>
      <c r="I125" s="61">
        <v>0</v>
      </c>
      <c r="J125" s="61">
        <v>0</v>
      </c>
      <c r="K125" s="61">
        <v>0</v>
      </c>
      <c r="L125" s="89">
        <f t="shared" si="18"/>
        <v>0</v>
      </c>
      <c r="M125" s="85"/>
      <c r="N125" s="85"/>
      <c r="O125" s="85"/>
    </row>
    <row r="126" spans="1:15" ht="12.75">
      <c r="A126" s="58">
        <v>4</v>
      </c>
      <c r="B126" s="59">
        <v>1</v>
      </c>
      <c r="C126" s="59">
        <v>2</v>
      </c>
      <c r="D126" s="60" t="s">
        <v>139</v>
      </c>
      <c r="E126" s="61">
        <v>0</v>
      </c>
      <c r="F126" s="61">
        <v>0</v>
      </c>
      <c r="G126" s="61">
        <v>0</v>
      </c>
      <c r="H126" s="61">
        <f>+E126+F126+G126</f>
        <v>0</v>
      </c>
      <c r="I126" s="61">
        <v>63000000</v>
      </c>
      <c r="J126" s="61">
        <v>0</v>
      </c>
      <c r="K126" s="61">
        <v>136000000</v>
      </c>
      <c r="L126" s="89">
        <f t="shared" si="18"/>
        <v>199000000</v>
      </c>
      <c r="N126" s="85"/>
      <c r="O126" s="85"/>
    </row>
    <row r="127" spans="1:15" ht="12.75">
      <c r="A127" s="16">
        <v>4</v>
      </c>
      <c r="B127" s="17">
        <v>2</v>
      </c>
      <c r="C127" s="17" t="s">
        <v>5</v>
      </c>
      <c r="D127" s="53" t="s">
        <v>98</v>
      </c>
      <c r="E127" s="35">
        <f aca="true" t="shared" si="31" ref="E127:J127">+E128</f>
        <v>0</v>
      </c>
      <c r="F127" s="35">
        <f t="shared" si="31"/>
        <v>0</v>
      </c>
      <c r="G127" s="35">
        <f t="shared" si="31"/>
        <v>0</v>
      </c>
      <c r="H127" s="35">
        <f t="shared" si="31"/>
        <v>0</v>
      </c>
      <c r="I127" s="35">
        <f t="shared" si="31"/>
        <v>0</v>
      </c>
      <c r="J127" s="35">
        <f t="shared" si="31"/>
        <v>0</v>
      </c>
      <c r="K127" s="35">
        <f>+K128</f>
        <v>17000000</v>
      </c>
      <c r="L127" s="35">
        <f t="shared" si="18"/>
        <v>17000000</v>
      </c>
      <c r="N127" s="85"/>
      <c r="O127" s="85"/>
    </row>
    <row r="128" spans="1:15" ht="12.75">
      <c r="A128" s="58">
        <v>4</v>
      </c>
      <c r="B128" s="59">
        <v>2</v>
      </c>
      <c r="C128" s="59">
        <v>1</v>
      </c>
      <c r="D128" s="62" t="s">
        <v>98</v>
      </c>
      <c r="E128" s="63">
        <f aca="true" t="shared" si="32" ref="E128:K128">SUM(E129:E131)</f>
        <v>0</v>
      </c>
      <c r="F128" s="63">
        <f t="shared" si="32"/>
        <v>0</v>
      </c>
      <c r="G128" s="63">
        <f t="shared" si="32"/>
        <v>0</v>
      </c>
      <c r="H128" s="63">
        <f t="shared" si="32"/>
        <v>0</v>
      </c>
      <c r="I128" s="63">
        <f t="shared" si="32"/>
        <v>0</v>
      </c>
      <c r="J128" s="63">
        <f t="shared" si="32"/>
        <v>0</v>
      </c>
      <c r="K128" s="63">
        <f t="shared" si="32"/>
        <v>17000000</v>
      </c>
      <c r="L128" s="63">
        <f t="shared" si="18"/>
        <v>17000000</v>
      </c>
      <c r="N128" s="85"/>
      <c r="O128" s="85"/>
    </row>
    <row r="129" spans="1:15" ht="12.75">
      <c r="A129" s="19">
        <v>4</v>
      </c>
      <c r="B129" s="20">
        <v>2</v>
      </c>
      <c r="C129" s="20">
        <v>53</v>
      </c>
      <c r="D129" s="48" t="s">
        <v>132</v>
      </c>
      <c r="E129" s="37">
        <v>0</v>
      </c>
      <c r="F129" s="37">
        <v>0</v>
      </c>
      <c r="G129" s="37">
        <v>0</v>
      </c>
      <c r="H129" s="37">
        <f>+E129+F129+G129</f>
        <v>0</v>
      </c>
      <c r="I129" s="37">
        <v>0</v>
      </c>
      <c r="J129" s="37">
        <v>0</v>
      </c>
      <c r="K129" s="37">
        <v>6000000</v>
      </c>
      <c r="L129" s="37">
        <f t="shared" si="18"/>
        <v>6000000</v>
      </c>
      <c r="N129" s="85"/>
      <c r="O129" s="85"/>
    </row>
    <row r="130" spans="1:15" s="38" customFormat="1" ht="12.75">
      <c r="A130" s="19">
        <v>4</v>
      </c>
      <c r="B130" s="20">
        <v>2</v>
      </c>
      <c r="C130" s="20">
        <v>52</v>
      </c>
      <c r="D130" s="48" t="s">
        <v>125</v>
      </c>
      <c r="E130" s="37">
        <v>0</v>
      </c>
      <c r="F130" s="37">
        <v>0</v>
      </c>
      <c r="G130" s="37">
        <v>0</v>
      </c>
      <c r="H130" s="37">
        <f>+E130+F130+G130</f>
        <v>0</v>
      </c>
      <c r="I130" s="37">
        <v>0</v>
      </c>
      <c r="J130" s="37">
        <v>0</v>
      </c>
      <c r="K130" s="37">
        <v>4000000</v>
      </c>
      <c r="L130" s="37">
        <f t="shared" si="18"/>
        <v>4000000</v>
      </c>
      <c r="N130" s="85"/>
      <c r="O130" s="85"/>
    </row>
    <row r="131" spans="1:15" s="38" customFormat="1" ht="12.75">
      <c r="A131" s="19">
        <v>4</v>
      </c>
      <c r="B131" s="20">
        <v>2</v>
      </c>
      <c r="C131" s="20">
        <v>51</v>
      </c>
      <c r="D131" s="48" t="s">
        <v>124</v>
      </c>
      <c r="E131" s="37">
        <v>0</v>
      </c>
      <c r="F131" s="37">
        <v>0</v>
      </c>
      <c r="G131" s="37">
        <v>0</v>
      </c>
      <c r="H131" s="37">
        <f>+E131+F131+G131</f>
        <v>0</v>
      </c>
      <c r="I131" s="37">
        <v>0</v>
      </c>
      <c r="J131" s="37">
        <v>0</v>
      </c>
      <c r="K131" s="37">
        <v>7000000</v>
      </c>
      <c r="L131" s="24">
        <f t="shared" si="18"/>
        <v>7000000</v>
      </c>
      <c r="N131" s="85"/>
      <c r="O131" s="85"/>
    </row>
    <row r="132" spans="1:15" ht="12.75">
      <c r="A132" s="16">
        <v>4</v>
      </c>
      <c r="B132" s="17">
        <v>3</v>
      </c>
      <c r="C132" s="17" t="s">
        <v>5</v>
      </c>
      <c r="D132" s="53" t="s">
        <v>99</v>
      </c>
      <c r="E132" s="35">
        <f aca="true" t="shared" si="33" ref="E132:J132">SUM(E133:E140)</f>
        <v>1062733</v>
      </c>
      <c r="F132" s="35">
        <f t="shared" si="33"/>
        <v>134353</v>
      </c>
      <c r="G132" s="35">
        <f t="shared" si="33"/>
        <v>31257</v>
      </c>
      <c r="H132" s="35">
        <f t="shared" si="33"/>
        <v>1228343</v>
      </c>
      <c r="I132" s="35">
        <f t="shared" si="33"/>
        <v>3406658</v>
      </c>
      <c r="J132" s="35">
        <f t="shared" si="33"/>
        <v>1929871</v>
      </c>
      <c r="K132" s="35">
        <f>SUM(K133:K140)</f>
        <v>7360515</v>
      </c>
      <c r="L132" s="35">
        <f t="shared" si="18"/>
        <v>13925387</v>
      </c>
      <c r="N132" s="85"/>
      <c r="O132" s="85"/>
    </row>
    <row r="133" spans="1:15" s="38" customFormat="1" ht="12.75">
      <c r="A133" s="19">
        <v>4</v>
      </c>
      <c r="B133" s="20">
        <v>3</v>
      </c>
      <c r="C133" s="20">
        <v>2</v>
      </c>
      <c r="D133" s="48" t="s">
        <v>100</v>
      </c>
      <c r="E133" s="37">
        <v>0</v>
      </c>
      <c r="F133" s="37">
        <v>0</v>
      </c>
      <c r="G133" s="37">
        <v>0</v>
      </c>
      <c r="H133" s="37">
        <f aca="true" t="shared" si="34" ref="H133:H140">+E133+F133+G133</f>
        <v>0</v>
      </c>
      <c r="I133" s="37">
        <v>0</v>
      </c>
      <c r="J133" s="37">
        <v>0</v>
      </c>
      <c r="K133" s="37">
        <v>120000</v>
      </c>
      <c r="L133" s="24">
        <f t="shared" si="18"/>
        <v>120000</v>
      </c>
      <c r="N133" s="85"/>
      <c r="O133" s="85"/>
    </row>
    <row r="134" spans="1:15" s="38" customFormat="1" ht="12.75">
      <c r="A134" s="19">
        <v>4</v>
      </c>
      <c r="B134" s="20">
        <v>3</v>
      </c>
      <c r="C134" s="20">
        <v>3</v>
      </c>
      <c r="D134" s="48" t="s">
        <v>101</v>
      </c>
      <c r="E134" s="37">
        <v>0</v>
      </c>
      <c r="F134" s="37">
        <v>0</v>
      </c>
      <c r="G134" s="37">
        <v>0</v>
      </c>
      <c r="H134" s="37">
        <f t="shared" si="34"/>
        <v>0</v>
      </c>
      <c r="I134" s="37">
        <v>0</v>
      </c>
      <c r="J134" s="37">
        <v>0</v>
      </c>
      <c r="K134" s="37">
        <v>10000</v>
      </c>
      <c r="L134" s="24">
        <f t="shared" si="18"/>
        <v>10000</v>
      </c>
      <c r="N134" s="85"/>
      <c r="O134" s="85"/>
    </row>
    <row r="135" spans="1:15" s="38" customFormat="1" ht="12.75">
      <c r="A135" s="19">
        <v>4</v>
      </c>
      <c r="B135" s="20">
        <v>3</v>
      </c>
      <c r="C135" s="20">
        <v>4</v>
      </c>
      <c r="D135" s="64" t="s">
        <v>102</v>
      </c>
      <c r="E135" s="37">
        <v>182750</v>
      </c>
      <c r="F135" s="37">
        <v>22815</v>
      </c>
      <c r="G135" s="37">
        <v>5375</v>
      </c>
      <c r="H135" s="37">
        <f t="shared" si="34"/>
        <v>210940</v>
      </c>
      <c r="I135" s="37">
        <v>236500</v>
      </c>
      <c r="J135" s="37">
        <v>236500</v>
      </c>
      <c r="K135" s="37">
        <v>408500</v>
      </c>
      <c r="L135" s="24">
        <f t="shared" si="18"/>
        <v>1092440</v>
      </c>
      <c r="N135" s="85"/>
      <c r="O135" s="85"/>
    </row>
    <row r="136" spans="1:15" s="38" customFormat="1" ht="12.75">
      <c r="A136" s="19">
        <v>4</v>
      </c>
      <c r="B136" s="20">
        <v>3</v>
      </c>
      <c r="C136" s="20">
        <v>5</v>
      </c>
      <c r="D136" s="48" t="s">
        <v>103</v>
      </c>
      <c r="E136" s="37">
        <v>0</v>
      </c>
      <c r="F136" s="37">
        <v>31796</v>
      </c>
      <c r="G136" s="37">
        <v>0</v>
      </c>
      <c r="H136" s="37">
        <f t="shared" si="34"/>
        <v>31796</v>
      </c>
      <c r="I136" s="37">
        <v>111972</v>
      </c>
      <c r="J136" s="37">
        <v>167958</v>
      </c>
      <c r="K136" s="37">
        <v>0</v>
      </c>
      <c r="L136" s="24">
        <f t="shared" si="18"/>
        <v>311726</v>
      </c>
      <c r="N136" s="85"/>
      <c r="O136" s="85"/>
    </row>
    <row r="137" spans="1:15" s="38" customFormat="1" ht="12.75">
      <c r="A137" s="19">
        <v>4</v>
      </c>
      <c r="B137" s="20">
        <v>3</v>
      </c>
      <c r="C137" s="20">
        <v>6</v>
      </c>
      <c r="D137" s="48" t="s">
        <v>104</v>
      </c>
      <c r="E137" s="37">
        <v>496565</v>
      </c>
      <c r="F137" s="37">
        <v>58465</v>
      </c>
      <c r="G137" s="37">
        <v>14605</v>
      </c>
      <c r="H137" s="37">
        <f t="shared" si="34"/>
        <v>569635</v>
      </c>
      <c r="I137" s="37">
        <v>2306998</v>
      </c>
      <c r="J137" s="37">
        <v>781813</v>
      </c>
      <c r="K137" s="37">
        <v>4739963</v>
      </c>
      <c r="L137" s="24">
        <f t="shared" si="18"/>
        <v>8398409</v>
      </c>
      <c r="N137" s="85"/>
      <c r="O137" s="85"/>
    </row>
    <row r="138" spans="1:15" s="38" customFormat="1" ht="12.75">
      <c r="A138" s="19">
        <v>4</v>
      </c>
      <c r="B138" s="20">
        <v>3</v>
      </c>
      <c r="C138" s="20">
        <v>7</v>
      </c>
      <c r="D138" s="48" t="s">
        <v>105</v>
      </c>
      <c r="E138" s="37">
        <v>383418</v>
      </c>
      <c r="F138" s="37">
        <v>21277</v>
      </c>
      <c r="G138" s="37">
        <v>11277</v>
      </c>
      <c r="H138" s="37">
        <f t="shared" si="34"/>
        <v>415972</v>
      </c>
      <c r="I138" s="37">
        <v>751188</v>
      </c>
      <c r="J138" s="37">
        <v>743600</v>
      </c>
      <c r="K138" s="37">
        <v>1482052</v>
      </c>
      <c r="L138" s="24">
        <f t="shared" si="18"/>
        <v>3392812</v>
      </c>
      <c r="N138" s="85"/>
      <c r="O138" s="85"/>
    </row>
    <row r="139" spans="1:15" s="38" customFormat="1" ht="12.75">
      <c r="A139" s="19">
        <v>4</v>
      </c>
      <c r="B139" s="20">
        <v>3</v>
      </c>
      <c r="C139" s="20">
        <v>8</v>
      </c>
      <c r="D139" s="48" t="s">
        <v>106</v>
      </c>
      <c r="E139" s="37">
        <v>0</v>
      </c>
      <c r="F139" s="37">
        <v>0</v>
      </c>
      <c r="G139" s="37">
        <v>0</v>
      </c>
      <c r="H139" s="37">
        <f t="shared" si="34"/>
        <v>0</v>
      </c>
      <c r="I139" s="37">
        <v>0</v>
      </c>
      <c r="J139" s="37">
        <v>0</v>
      </c>
      <c r="K139" s="37">
        <v>600000</v>
      </c>
      <c r="L139" s="24">
        <f t="shared" si="18"/>
        <v>600000</v>
      </c>
      <c r="N139" s="85"/>
      <c r="O139" s="85"/>
    </row>
    <row r="140" spans="1:15" s="38" customFormat="1" ht="12.75">
      <c r="A140" s="19">
        <v>4</v>
      </c>
      <c r="B140" s="20">
        <v>3</v>
      </c>
      <c r="C140" s="20">
        <v>9</v>
      </c>
      <c r="D140" s="48" t="s">
        <v>107</v>
      </c>
      <c r="E140" s="37">
        <v>0</v>
      </c>
      <c r="F140" s="37">
        <v>0</v>
      </c>
      <c r="G140" s="37">
        <v>0</v>
      </c>
      <c r="H140" s="37">
        <f t="shared" si="34"/>
        <v>0</v>
      </c>
      <c r="I140" s="37">
        <v>0</v>
      </c>
      <c r="J140" s="37">
        <v>0</v>
      </c>
      <c r="K140" s="37">
        <v>0</v>
      </c>
      <c r="L140" s="24">
        <f t="shared" si="18"/>
        <v>0</v>
      </c>
      <c r="N140" s="85"/>
      <c r="O140" s="85"/>
    </row>
    <row r="141" spans="1:15" ht="12.75">
      <c r="A141" s="16">
        <v>4</v>
      </c>
      <c r="B141" s="17">
        <v>4</v>
      </c>
      <c r="C141" s="17" t="s">
        <v>5</v>
      </c>
      <c r="D141" s="53" t="s">
        <v>108</v>
      </c>
      <c r="E141" s="35">
        <f aca="true" t="shared" si="35" ref="E141:J141">SUM(E142)</f>
        <v>439688</v>
      </c>
      <c r="F141" s="35">
        <f t="shared" si="35"/>
        <v>12932</v>
      </c>
      <c r="G141" s="35">
        <f t="shared" si="35"/>
        <v>12932</v>
      </c>
      <c r="H141" s="35">
        <f t="shared" si="35"/>
        <v>465552</v>
      </c>
      <c r="I141" s="35">
        <f t="shared" si="35"/>
        <v>569008</v>
      </c>
      <c r="J141" s="35">
        <f t="shared" si="35"/>
        <v>569008</v>
      </c>
      <c r="K141" s="35">
        <f>SUM(K142)</f>
        <v>1563332</v>
      </c>
      <c r="L141" s="35">
        <f t="shared" si="18"/>
        <v>3166900</v>
      </c>
      <c r="N141" s="85"/>
      <c r="O141" s="85"/>
    </row>
    <row r="142" spans="1:15" s="38" customFormat="1" ht="12.75">
      <c r="A142" s="19">
        <v>4</v>
      </c>
      <c r="B142" s="20">
        <v>4</v>
      </c>
      <c r="C142" s="20">
        <v>1</v>
      </c>
      <c r="D142" s="48" t="s">
        <v>108</v>
      </c>
      <c r="E142" s="37">
        <v>439688</v>
      </c>
      <c r="F142" s="37">
        <v>12932</v>
      </c>
      <c r="G142" s="37">
        <v>12932</v>
      </c>
      <c r="H142" s="37">
        <f>+E142+F142+G142</f>
        <v>465552</v>
      </c>
      <c r="I142" s="37">
        <v>569008</v>
      </c>
      <c r="J142" s="37">
        <v>569008</v>
      </c>
      <c r="K142" s="37">
        <v>1563332</v>
      </c>
      <c r="L142" s="24">
        <f t="shared" si="18"/>
        <v>3166900</v>
      </c>
      <c r="N142" s="85"/>
      <c r="O142" s="85"/>
    </row>
    <row r="143" spans="1:15" ht="12.75">
      <c r="A143" s="16">
        <v>4</v>
      </c>
      <c r="B143" s="17">
        <v>5</v>
      </c>
      <c r="C143" s="17" t="s">
        <v>5</v>
      </c>
      <c r="D143" s="53" t="s">
        <v>109</v>
      </c>
      <c r="E143" s="35">
        <f aca="true" t="shared" si="36" ref="E143:J143">SUM(E144)</f>
        <v>0</v>
      </c>
      <c r="F143" s="35">
        <f t="shared" si="36"/>
        <v>0</v>
      </c>
      <c r="G143" s="35">
        <f t="shared" si="36"/>
        <v>1500</v>
      </c>
      <c r="H143" s="35">
        <f t="shared" si="36"/>
        <v>1500</v>
      </c>
      <c r="I143" s="35">
        <f t="shared" si="36"/>
        <v>0</v>
      </c>
      <c r="J143" s="35">
        <f t="shared" si="36"/>
        <v>0</v>
      </c>
      <c r="K143" s="35">
        <f>SUM(K144)</f>
        <v>1979000</v>
      </c>
      <c r="L143" s="35">
        <f aca="true" t="shared" si="37" ref="L143:L156">+K143+J143+I143+H143</f>
        <v>1980500</v>
      </c>
      <c r="N143" s="85"/>
      <c r="O143" s="85"/>
    </row>
    <row r="144" spans="1:15" s="38" customFormat="1" ht="12.75">
      <c r="A144" s="19">
        <v>4</v>
      </c>
      <c r="B144" s="20">
        <v>5</v>
      </c>
      <c r="C144" s="20">
        <v>1</v>
      </c>
      <c r="D144" s="48" t="s">
        <v>109</v>
      </c>
      <c r="E144" s="37">
        <v>0</v>
      </c>
      <c r="F144" s="37">
        <v>0</v>
      </c>
      <c r="G144" s="37">
        <v>1500</v>
      </c>
      <c r="H144" s="37">
        <f>+E144+F144+G144</f>
        <v>1500</v>
      </c>
      <c r="I144" s="37">
        <v>0</v>
      </c>
      <c r="J144" s="37">
        <v>0</v>
      </c>
      <c r="K144" s="37">
        <v>1979000</v>
      </c>
      <c r="L144" s="24">
        <f t="shared" si="37"/>
        <v>1980500</v>
      </c>
      <c r="N144" s="85"/>
      <c r="O144" s="85"/>
    </row>
    <row r="145" spans="1:15" ht="12.75">
      <c r="A145" s="16">
        <v>4</v>
      </c>
      <c r="B145" s="17">
        <v>8</v>
      </c>
      <c r="C145" s="17" t="s">
        <v>5</v>
      </c>
      <c r="D145" s="53" t="s">
        <v>110</v>
      </c>
      <c r="E145" s="35">
        <f aca="true" t="shared" si="38" ref="E145:J145">SUM(E146)</f>
        <v>0</v>
      </c>
      <c r="F145" s="35">
        <f t="shared" si="38"/>
        <v>90000</v>
      </c>
      <c r="G145" s="35">
        <f t="shared" si="38"/>
        <v>0</v>
      </c>
      <c r="H145" s="35">
        <f t="shared" si="38"/>
        <v>90000</v>
      </c>
      <c r="I145" s="35">
        <f t="shared" si="38"/>
        <v>0</v>
      </c>
      <c r="J145" s="35">
        <f t="shared" si="38"/>
        <v>0</v>
      </c>
      <c r="K145" s="35">
        <f>SUM(K146)</f>
        <v>550830</v>
      </c>
      <c r="L145" s="35">
        <f t="shared" si="37"/>
        <v>640830</v>
      </c>
      <c r="N145" s="85"/>
      <c r="O145" s="85"/>
    </row>
    <row r="146" spans="1:15" s="38" customFormat="1" ht="12.75">
      <c r="A146" s="19">
        <v>4</v>
      </c>
      <c r="B146" s="20">
        <v>8</v>
      </c>
      <c r="C146" s="20">
        <v>1</v>
      </c>
      <c r="D146" s="48" t="s">
        <v>111</v>
      </c>
      <c r="E146" s="37">
        <v>0</v>
      </c>
      <c r="F146" s="37">
        <v>90000</v>
      </c>
      <c r="G146" s="37">
        <v>0</v>
      </c>
      <c r="H146" s="37">
        <f>+E146+F146+G146</f>
        <v>90000</v>
      </c>
      <c r="I146" s="37">
        <v>0</v>
      </c>
      <c r="J146" s="37">
        <v>0</v>
      </c>
      <c r="K146" s="37">
        <v>550830</v>
      </c>
      <c r="L146" s="24">
        <f t="shared" si="37"/>
        <v>640830</v>
      </c>
      <c r="N146" s="85"/>
      <c r="O146" s="85"/>
    </row>
    <row r="147" spans="1:15" ht="12.75">
      <c r="A147" s="16">
        <v>4</v>
      </c>
      <c r="B147" s="17">
        <v>9</v>
      </c>
      <c r="C147" s="17" t="s">
        <v>5</v>
      </c>
      <c r="D147" s="53" t="s">
        <v>112</v>
      </c>
      <c r="E147" s="35">
        <f aca="true" t="shared" si="39" ref="E147:J147">SUM(E148)</f>
        <v>0</v>
      </c>
      <c r="F147" s="35">
        <f t="shared" si="39"/>
        <v>0</v>
      </c>
      <c r="G147" s="35">
        <f t="shared" si="39"/>
        <v>0</v>
      </c>
      <c r="H147" s="35">
        <f t="shared" si="39"/>
        <v>0</v>
      </c>
      <c r="I147" s="35">
        <f t="shared" si="39"/>
        <v>0</v>
      </c>
      <c r="J147" s="35">
        <f t="shared" si="39"/>
        <v>0</v>
      </c>
      <c r="K147" s="35">
        <f>SUM(K148)</f>
        <v>0</v>
      </c>
      <c r="L147" s="35">
        <f t="shared" si="37"/>
        <v>0</v>
      </c>
      <c r="N147" s="85"/>
      <c r="O147" s="85"/>
    </row>
    <row r="148" spans="1:15" s="38" customFormat="1" ht="12.75">
      <c r="A148" s="19">
        <v>4</v>
      </c>
      <c r="B148" s="20">
        <v>9</v>
      </c>
      <c r="C148" s="20">
        <v>1</v>
      </c>
      <c r="D148" s="48" t="s">
        <v>113</v>
      </c>
      <c r="E148" s="37">
        <v>0</v>
      </c>
      <c r="F148" s="37">
        <v>0</v>
      </c>
      <c r="G148" s="37">
        <v>0</v>
      </c>
      <c r="H148" s="37">
        <f>+E148+F148+G148</f>
        <v>0</v>
      </c>
      <c r="I148" s="37">
        <v>0</v>
      </c>
      <c r="J148" s="37">
        <v>0</v>
      </c>
      <c r="K148" s="37">
        <v>0</v>
      </c>
      <c r="L148" s="24">
        <f t="shared" si="37"/>
        <v>0</v>
      </c>
      <c r="N148" s="85"/>
      <c r="O148" s="85"/>
    </row>
    <row r="149" spans="1:15" ht="12.75">
      <c r="A149" s="12">
        <v>5</v>
      </c>
      <c r="B149" s="32"/>
      <c r="C149" s="13">
        <v>5</v>
      </c>
      <c r="D149" s="65" t="s">
        <v>114</v>
      </c>
      <c r="E149" s="66">
        <f>E150+E155</f>
        <v>80000</v>
      </c>
      <c r="F149" s="66">
        <f>F150+F155</f>
        <v>701900</v>
      </c>
      <c r="G149" s="66">
        <f>G150+G155</f>
        <v>0</v>
      </c>
      <c r="H149" s="66">
        <f>+E149+F149+G149</f>
        <v>781900</v>
      </c>
      <c r="I149" s="66">
        <f>I150+I155</f>
        <v>0</v>
      </c>
      <c r="J149" s="66">
        <f>J150+J155</f>
        <v>0</v>
      </c>
      <c r="K149" s="66">
        <f>K150+K155</f>
        <v>0</v>
      </c>
      <c r="L149" s="66">
        <f t="shared" si="37"/>
        <v>781900</v>
      </c>
      <c r="N149" s="85"/>
      <c r="O149" s="85"/>
    </row>
    <row r="150" spans="1:15" ht="12.75">
      <c r="A150" s="16">
        <v>5</v>
      </c>
      <c r="B150" s="17">
        <v>1</v>
      </c>
      <c r="C150" s="17" t="s">
        <v>5</v>
      </c>
      <c r="D150" s="53" t="s">
        <v>115</v>
      </c>
      <c r="E150" s="35">
        <f aca="true" t="shared" si="40" ref="E150:J150">SUM(E151:E154)</f>
        <v>80000</v>
      </c>
      <c r="F150" s="35">
        <f t="shared" si="40"/>
        <v>701900</v>
      </c>
      <c r="G150" s="35">
        <f t="shared" si="40"/>
        <v>0</v>
      </c>
      <c r="H150" s="35">
        <f t="shared" si="40"/>
        <v>781900</v>
      </c>
      <c r="I150" s="35">
        <f t="shared" si="40"/>
        <v>0</v>
      </c>
      <c r="J150" s="35">
        <f t="shared" si="40"/>
        <v>0</v>
      </c>
      <c r="K150" s="35">
        <f>SUM(K151:K154)</f>
        <v>0</v>
      </c>
      <c r="L150" s="35">
        <f t="shared" si="37"/>
        <v>781900</v>
      </c>
      <c r="N150" s="85"/>
      <c r="O150" s="85"/>
    </row>
    <row r="151" spans="1:15" s="38" customFormat="1" ht="12.75">
      <c r="A151" s="19">
        <v>5</v>
      </c>
      <c r="B151" s="20">
        <v>1</v>
      </c>
      <c r="C151" s="20">
        <v>3</v>
      </c>
      <c r="D151" s="48" t="s">
        <v>116</v>
      </c>
      <c r="E151" s="37">
        <v>0</v>
      </c>
      <c r="F151" s="37">
        <v>581900</v>
      </c>
      <c r="G151" s="37">
        <v>0</v>
      </c>
      <c r="H151" s="25">
        <f aca="true" t="shared" si="41" ref="H151:H156">+E151+F151+G151</f>
        <v>581900</v>
      </c>
      <c r="I151" s="37">
        <v>0</v>
      </c>
      <c r="J151" s="37">
        <v>0</v>
      </c>
      <c r="K151" s="37">
        <v>0</v>
      </c>
      <c r="L151" s="24">
        <f t="shared" si="37"/>
        <v>581900</v>
      </c>
      <c r="N151" s="85"/>
      <c r="O151" s="85"/>
    </row>
    <row r="152" spans="1:15" s="38" customFormat="1" ht="12.75" hidden="1">
      <c r="A152" s="19">
        <v>5</v>
      </c>
      <c r="B152" s="20">
        <v>1</v>
      </c>
      <c r="C152" s="20">
        <v>5</v>
      </c>
      <c r="D152" s="48" t="s">
        <v>127</v>
      </c>
      <c r="E152" s="37">
        <v>0</v>
      </c>
      <c r="F152" s="37">
        <v>0</v>
      </c>
      <c r="G152" s="37">
        <v>0</v>
      </c>
      <c r="H152" s="25">
        <f t="shared" si="41"/>
        <v>0</v>
      </c>
      <c r="I152" s="37">
        <v>0</v>
      </c>
      <c r="J152" s="37">
        <v>0</v>
      </c>
      <c r="K152" s="37">
        <v>0</v>
      </c>
      <c r="L152" s="24">
        <f t="shared" si="37"/>
        <v>0</v>
      </c>
      <c r="N152" s="85"/>
      <c r="O152" s="85"/>
    </row>
    <row r="153" spans="1:15" s="38" customFormat="1" ht="12.75">
      <c r="A153" s="19">
        <v>5</v>
      </c>
      <c r="B153" s="20">
        <v>1</v>
      </c>
      <c r="C153" s="20">
        <v>6</v>
      </c>
      <c r="D153" s="48" t="s">
        <v>117</v>
      </c>
      <c r="E153" s="37">
        <v>80000</v>
      </c>
      <c r="F153" s="37">
        <v>120000</v>
      </c>
      <c r="G153" s="37">
        <v>0</v>
      </c>
      <c r="H153" s="25">
        <f t="shared" si="41"/>
        <v>200000</v>
      </c>
      <c r="I153" s="37">
        <v>0</v>
      </c>
      <c r="J153" s="37">
        <v>0</v>
      </c>
      <c r="K153" s="37">
        <v>0</v>
      </c>
      <c r="L153" s="24">
        <f t="shared" si="37"/>
        <v>200000</v>
      </c>
      <c r="N153" s="85"/>
      <c r="O153" s="85"/>
    </row>
    <row r="154" spans="1:15" s="38" customFormat="1" ht="12.75" hidden="1">
      <c r="A154" s="19">
        <v>5</v>
      </c>
      <c r="B154" s="20">
        <v>1</v>
      </c>
      <c r="C154" s="20">
        <v>7</v>
      </c>
      <c r="D154" s="67" t="s">
        <v>118</v>
      </c>
      <c r="E154" s="25">
        <v>0</v>
      </c>
      <c r="F154" s="25">
        <v>0</v>
      </c>
      <c r="G154" s="25">
        <v>0</v>
      </c>
      <c r="H154" s="25">
        <f t="shared" si="41"/>
        <v>0</v>
      </c>
      <c r="I154" s="25">
        <v>0</v>
      </c>
      <c r="J154" s="25">
        <v>0</v>
      </c>
      <c r="K154" s="25">
        <v>0</v>
      </c>
      <c r="L154" s="24">
        <f t="shared" si="37"/>
        <v>0</v>
      </c>
      <c r="N154" s="85"/>
      <c r="O154" s="85"/>
    </row>
    <row r="155" spans="1:15" ht="12.75" hidden="1">
      <c r="A155" s="16">
        <v>5</v>
      </c>
      <c r="B155" s="17">
        <v>6</v>
      </c>
      <c r="C155" s="17">
        <v>1</v>
      </c>
      <c r="D155" s="68" t="s">
        <v>119</v>
      </c>
      <c r="E155" s="30">
        <v>0</v>
      </c>
      <c r="F155" s="30">
        <v>0</v>
      </c>
      <c r="G155" s="30">
        <v>0</v>
      </c>
      <c r="H155" s="30">
        <f t="shared" si="41"/>
        <v>0</v>
      </c>
      <c r="I155" s="30">
        <v>0</v>
      </c>
      <c r="J155" s="30">
        <v>0</v>
      </c>
      <c r="K155" s="30">
        <v>0</v>
      </c>
      <c r="L155" s="35">
        <f t="shared" si="37"/>
        <v>0</v>
      </c>
      <c r="N155" s="85"/>
      <c r="O155" s="85"/>
    </row>
    <row r="156" spans="1:15" s="38" customFormat="1" ht="13.5" hidden="1" thickBot="1">
      <c r="A156" s="69">
        <v>5</v>
      </c>
      <c r="B156" s="70">
        <v>6</v>
      </c>
      <c r="C156" s="70">
        <v>1</v>
      </c>
      <c r="D156" s="71" t="s">
        <v>120</v>
      </c>
      <c r="E156" s="72">
        <v>0</v>
      </c>
      <c r="F156" s="72">
        <v>0</v>
      </c>
      <c r="G156" s="72">
        <v>0</v>
      </c>
      <c r="H156" s="72">
        <f t="shared" si="41"/>
        <v>0</v>
      </c>
      <c r="I156" s="72">
        <v>0</v>
      </c>
      <c r="J156" s="72">
        <v>0</v>
      </c>
      <c r="K156" s="72">
        <v>0</v>
      </c>
      <c r="L156" s="73">
        <f t="shared" si="37"/>
        <v>0</v>
      </c>
      <c r="N156" s="85"/>
      <c r="O156" s="85"/>
    </row>
    <row r="157" ht="12.75">
      <c r="O157" s="85"/>
    </row>
    <row r="158" ht="12.75">
      <c r="O158" s="85"/>
    </row>
    <row r="159" ht="12.75">
      <c r="O159" s="85"/>
    </row>
    <row r="160" ht="12.75">
      <c r="O160" s="85"/>
    </row>
    <row r="161" ht="12.75">
      <c r="O161" s="85"/>
    </row>
    <row r="162" ht="12.75">
      <c r="O162" s="85"/>
    </row>
    <row r="163" ht="12.75">
      <c r="O163" s="85"/>
    </row>
  </sheetData>
  <mergeCells count="9">
    <mergeCell ref="K2:L2"/>
    <mergeCell ref="L8:L9"/>
    <mergeCell ref="A9:B9"/>
    <mergeCell ref="A7:A8"/>
    <mergeCell ref="B7:B8"/>
    <mergeCell ref="E8:H8"/>
    <mergeCell ref="K8:K9"/>
    <mergeCell ref="I8:I9"/>
    <mergeCell ref="J8:J9"/>
  </mergeCells>
  <printOptions/>
  <pageMargins left="0.48" right="0.75" top="0.29" bottom="0.51" header="0" footer="0"/>
  <pageSetup horizontalDpi="600" verticalDpi="600" orientation="landscape" paperSize="5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gbottaro</cp:lastModifiedBy>
  <cp:lastPrinted>2010-08-25T17:12:24Z</cp:lastPrinted>
  <dcterms:created xsi:type="dcterms:W3CDTF">2007-08-17T13:34:03Z</dcterms:created>
  <dcterms:modified xsi:type="dcterms:W3CDTF">2010-09-01T13:57:48Z</dcterms:modified>
  <cp:category/>
  <cp:version/>
  <cp:contentType/>
  <cp:contentStatus/>
</cp:coreProperties>
</file>