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65416" windowWidth="12075" windowHeight="7320" tabRatio="604" activeTab="0"/>
  </bookViews>
  <sheets>
    <sheet name="Presupuesto Oficial" sheetId="1" r:id="rId1"/>
  </sheets>
  <definedNames>
    <definedName name="_Toc292973474" localSheetId="0">'Presupuesto Oficial'!$B$183</definedName>
    <definedName name="_Toc292973475" localSheetId="0">'Presupuesto Oficial'!$B$183</definedName>
    <definedName name="_Toc292973476" localSheetId="0">'Presupuesto Oficial'!$B$184</definedName>
    <definedName name="_Toc292973477" localSheetId="0">'Presupuesto Oficial'!$B$185</definedName>
    <definedName name="_Toc292973478" localSheetId="0">'Presupuesto Oficial'!$B$186</definedName>
    <definedName name="_Toc292973479" localSheetId="0">'Presupuesto Oficial'!$B$187</definedName>
    <definedName name="_Toc292973480" localSheetId="0">'Presupuesto Oficial'!$B$188</definedName>
    <definedName name="_Toc292973481" localSheetId="0">'Presupuesto Oficial'!$B$189</definedName>
    <definedName name="_Toc292973482" localSheetId="0">'Presupuesto Oficial'!$B$190</definedName>
    <definedName name="_Toc292973483" localSheetId="0">'Presupuesto Oficial'!$B$191</definedName>
    <definedName name="_xlnm.Print_Area" localSheetId="0">'Presupuesto Oficial'!$A$1:$G$379</definedName>
    <definedName name="_xlnm.Print_Titles" localSheetId="0">'Presupuesto Oficial'!$11:$11</definedName>
  </definedNames>
  <calcPr fullCalcOnLoad="1"/>
</workbook>
</file>

<file path=xl/sharedStrings.xml><?xml version="1.0" encoding="utf-8"?>
<sst xmlns="http://schemas.openxmlformats.org/spreadsheetml/2006/main" count="897" uniqueCount="591">
  <si>
    <t>u</t>
  </si>
  <si>
    <t>cantidad</t>
  </si>
  <si>
    <t>Descripción</t>
  </si>
  <si>
    <t>A</t>
  </si>
  <si>
    <t>TRABAJOS GENERALES</t>
  </si>
  <si>
    <t>A1</t>
  </si>
  <si>
    <t>C</t>
  </si>
  <si>
    <t>D</t>
  </si>
  <si>
    <t>C1</t>
  </si>
  <si>
    <t>OBRA GRUESA</t>
  </si>
  <si>
    <t>F</t>
  </si>
  <si>
    <t>INSTALACIONES</t>
  </si>
  <si>
    <t>G</t>
  </si>
  <si>
    <t>TERMINACIONES</t>
  </si>
  <si>
    <t>m2</t>
  </si>
  <si>
    <t>gl</t>
  </si>
  <si>
    <t>ml</t>
  </si>
  <si>
    <t>A3</t>
  </si>
  <si>
    <t>SOLADOS</t>
  </si>
  <si>
    <t>CIELORRASOS</t>
  </si>
  <si>
    <t>PINTURAS</t>
  </si>
  <si>
    <t>Replanteo</t>
  </si>
  <si>
    <t>A4</t>
  </si>
  <si>
    <t xml:space="preserve">MUEBLES </t>
  </si>
  <si>
    <t>MUROS Y TABIQUES</t>
  </si>
  <si>
    <t>SUBTOTAL</t>
  </si>
  <si>
    <t>A5</t>
  </si>
  <si>
    <t>A6</t>
  </si>
  <si>
    <t>Limpieza final de obra</t>
  </si>
  <si>
    <t xml:space="preserve"> </t>
  </si>
  <si>
    <t>TOTAL  ÍTEM A</t>
  </si>
  <si>
    <t>TOTAL  ÍTEM D</t>
  </si>
  <si>
    <t>Planos y gestiones municipales</t>
  </si>
  <si>
    <t>costo - costo parcial</t>
  </si>
  <si>
    <t>costo -  costo unitario</t>
  </si>
  <si>
    <t>costo - costo total</t>
  </si>
  <si>
    <t>C1-1</t>
  </si>
  <si>
    <t>Consejo de la Magistratura de la Ciudad Autónoma de Buenos Aires</t>
  </si>
  <si>
    <t>Titulo Rubro Ítem</t>
  </si>
  <si>
    <t>Limpieza periódica</t>
  </si>
  <si>
    <t xml:space="preserve">CARPINTERÍAS  </t>
  </si>
  <si>
    <t>ZÓCALOS</t>
  </si>
  <si>
    <t>A7</t>
  </si>
  <si>
    <t>A8</t>
  </si>
  <si>
    <t>C1-2</t>
  </si>
  <si>
    <t>C1-3</t>
  </si>
  <si>
    <t>CORTINAS</t>
  </si>
  <si>
    <t xml:space="preserve">Tipo P1  </t>
  </si>
  <si>
    <t>TOTAL  ÍTEM F</t>
  </si>
  <si>
    <t>TOTAL  ÍTEM G</t>
  </si>
  <si>
    <t>Manuales de operación y mantenimiento instalaciones edificio</t>
  </si>
  <si>
    <t xml:space="preserve">Tipo C1 </t>
  </si>
  <si>
    <t>C1-4</t>
  </si>
  <si>
    <t>REVESTIMIENTOS</t>
  </si>
  <si>
    <t>Tipo RT1</t>
  </si>
  <si>
    <t>A9</t>
  </si>
  <si>
    <t>TABIQUES DESMONTABLES</t>
  </si>
  <si>
    <t>D2</t>
  </si>
  <si>
    <t>D2-1</t>
  </si>
  <si>
    <t xml:space="preserve">Planos conforme a obra </t>
  </si>
  <si>
    <t xml:space="preserve">Planos taller y montaje </t>
  </si>
  <si>
    <t>mes</t>
  </si>
  <si>
    <t>TOTAL COSTO - COSTO</t>
  </si>
  <si>
    <t>GASTOS GENERALES 18%</t>
  </si>
  <si>
    <t>SUBTOTAL 1</t>
  </si>
  <si>
    <t>BENEFICIO 10%</t>
  </si>
  <si>
    <t>SUBTOTAL 2</t>
  </si>
  <si>
    <t>IMPUESTOS (IVA + IB / 22,50%)</t>
  </si>
  <si>
    <t xml:space="preserve">TOTAL: </t>
  </si>
  <si>
    <t>Subtotal</t>
  </si>
  <si>
    <t>un</t>
  </si>
  <si>
    <t xml:space="preserve">Cartel de obra </t>
  </si>
  <si>
    <t xml:space="preserve">Provisión y colocación carteles de Salida </t>
  </si>
  <si>
    <t>SEÑALIZACIÓN</t>
  </si>
  <si>
    <t>Equipamiento oficina inspección de obra</t>
  </si>
  <si>
    <t>PUERTAS</t>
  </si>
  <si>
    <t xml:space="preserve">Tipo P1 </t>
  </si>
  <si>
    <t>Tipo P2</t>
  </si>
  <si>
    <t>En 1º SS</t>
  </si>
  <si>
    <t>En PB</t>
  </si>
  <si>
    <t>En 1º piso</t>
  </si>
  <si>
    <t>En 2º piso</t>
  </si>
  <si>
    <t>En 3º piso</t>
  </si>
  <si>
    <t>En 4º piso</t>
  </si>
  <si>
    <t xml:space="preserve">Nichos </t>
  </si>
  <si>
    <t>Mesa de Entradas</t>
  </si>
  <si>
    <t>Mostrador de Recepcion</t>
  </si>
  <si>
    <t>Cajón guarda-rollo</t>
  </si>
  <si>
    <t xml:space="preserve">Canaleteados y pases </t>
  </si>
  <si>
    <t>Desmonte de luminarias y placas cielorraso</t>
  </si>
  <si>
    <t>Anulación de instalaciones</t>
  </si>
  <si>
    <t>Desmonte de artefactos sanitarios</t>
  </si>
  <si>
    <t xml:space="preserve">Picado de revestimientos </t>
  </si>
  <si>
    <t>Picado de solados</t>
  </si>
  <si>
    <t>Integral de local sanitario</t>
  </si>
  <si>
    <t xml:space="preserve">De tabiques </t>
  </si>
  <si>
    <t>Ejecución de vanos</t>
  </si>
  <si>
    <t>Tipo P3</t>
  </si>
  <si>
    <t>En 2º SS</t>
  </si>
  <si>
    <t>De 0,68 a 0,70 de ancho</t>
  </si>
  <si>
    <t>De 0,71 a 0,80 de ancho</t>
  </si>
  <si>
    <t>De 0,81 a 0,85 de ancho</t>
  </si>
  <si>
    <t>De 1,00 a 1,10 de ancho</t>
  </si>
  <si>
    <t>De 1,11 a 1,20 de ancho</t>
  </si>
  <si>
    <t>De 1,21 a 1,30 de ancho</t>
  </si>
  <si>
    <t>De 1,31 a 1,40 de ancho</t>
  </si>
  <si>
    <t>De 1,61 a 1,70 de ancho</t>
  </si>
  <si>
    <t>De 1,91 a 2,00 de ancho</t>
  </si>
  <si>
    <t>De 2,01 a 2,10 de ancho</t>
  </si>
  <si>
    <t>De 2,31 a 2,40 de ancho</t>
  </si>
  <si>
    <t>De 2,41 a 2,50 de ancho</t>
  </si>
  <si>
    <t>De 2,51 a 2,62 de ancho</t>
  </si>
  <si>
    <t>Modulos B</t>
  </si>
  <si>
    <t>Modulos A + D + E</t>
  </si>
  <si>
    <t>Modulos C</t>
  </si>
  <si>
    <t>Tipo romana para lucarna</t>
  </si>
  <si>
    <t>CARPETAS</t>
  </si>
  <si>
    <t>Ajustes integrales</t>
  </si>
  <si>
    <t>Artefactos</t>
  </si>
  <si>
    <t xml:space="preserve">Tipo Z2 (en baño 3º piso)  </t>
  </si>
  <si>
    <t>Tipo Z3 (en nuevos durlock)</t>
  </si>
  <si>
    <t>Buña metalica</t>
  </si>
  <si>
    <t>DEMOLICIÓN (solo baño del 3º piso)</t>
  </si>
  <si>
    <t>Replanteo e inventario de existencias</t>
  </si>
  <si>
    <t xml:space="preserve">Reparaciones </t>
  </si>
  <si>
    <r>
      <t xml:space="preserve">Tipo S1 </t>
    </r>
    <r>
      <rPr>
        <sz val="10"/>
        <color indexed="10"/>
        <rFont val="Arial"/>
        <family val="2"/>
      </rPr>
      <t xml:space="preserve"> </t>
    </r>
  </si>
  <si>
    <r>
      <t xml:space="preserve">Tipo S2 </t>
    </r>
    <r>
      <rPr>
        <sz val="10"/>
        <color indexed="10"/>
        <rFont val="Arial"/>
        <family val="2"/>
      </rPr>
      <t xml:space="preserve"> </t>
    </r>
  </si>
  <si>
    <t xml:space="preserve">Tipo Z1 </t>
  </si>
  <si>
    <t>TRABAJOS PRELIMINARES</t>
  </si>
  <si>
    <t>Planos y documentación de proyecto</t>
  </si>
  <si>
    <t>DEMOLICIONES</t>
  </si>
  <si>
    <t>De Pared de Ladrillos huecos 15 cm de espesor</t>
  </si>
  <si>
    <t>m3</t>
  </si>
  <si>
    <t>De solados y carpetas</t>
  </si>
  <si>
    <t>De contrapisos</t>
  </si>
  <si>
    <t>Desmonte del piso trecnico</t>
  </si>
  <si>
    <t>ESTRUCTURA RESISTENTE DE Hº Aº</t>
  </si>
  <si>
    <t>Paredes de Bloques de cemnto rellenos con HºAº con una varilla vertical de 10 mm de diametro por agujero y una varilla horizontal cada dos hiladas.</t>
  </si>
  <si>
    <t>Encadenado de hormigon armado</t>
  </si>
  <si>
    <t>Losa de Hormigón Armado , esp. 10cm s/calculo.-</t>
  </si>
  <si>
    <t>Escalera de hormigon + descanso</t>
  </si>
  <si>
    <t>Cielorraso del patio:  Con vigas de Perfil C Nº16 de chapa galvanizada de sosten de los paños mallados armados con un marco de estructura de Perfil de hierro angulo, de la Malla de seguridad galvanizada de 8mm.</t>
  </si>
  <si>
    <t>MAMPOSTERIA</t>
  </si>
  <si>
    <t>De  0,15 m. de esp.(c/ladrillos 12x18x33cm).</t>
  </si>
  <si>
    <t>De  0,10 mts. de esp.(c/ladrillos 8x18x33cm).</t>
  </si>
  <si>
    <t>De pared durlock, en el sector cocina.</t>
  </si>
  <si>
    <t>AISLACIONES HIDROFUGAS</t>
  </si>
  <si>
    <t xml:space="preserve">Reparacion de la carpeta hidrofuga </t>
  </si>
  <si>
    <t>REVOQUES</t>
  </si>
  <si>
    <t>Interior, completo a la cal fina al fieltro</t>
  </si>
  <si>
    <t>Exterior, completo a la cal fina al fieltro, impermeable.</t>
  </si>
  <si>
    <t>Bajo revestimiento</t>
  </si>
  <si>
    <t>Azotado de cemento vertical hidrofugo</t>
  </si>
  <si>
    <t>Reparación de revoques existentes.</t>
  </si>
  <si>
    <t>CONTRAPISOS/CARPETAS</t>
  </si>
  <si>
    <t>Hormigon de arcilla expandida, de 18 cm. esp.</t>
  </si>
  <si>
    <t>Hormigon de arcilla expandida, de 10 cm. esp.</t>
  </si>
  <si>
    <t>Reparación de contrapisos y carpetas existentes.</t>
  </si>
  <si>
    <t>Aplicado a la cal fina al fieltro</t>
  </si>
  <si>
    <t>Reparación cielorrasos existentes</t>
  </si>
  <si>
    <t>Mosaico granítico 30 x 30 cm según pliego</t>
  </si>
  <si>
    <t>Carpeta bajo solados</t>
  </si>
  <si>
    <t>Reparación solados existentes</t>
  </si>
  <si>
    <t>Cerámicas esmaltadas de 30x30 cm en pisos Tipo San Lorenzo</t>
  </si>
  <si>
    <t>Zocalo granítico 10 x 30 cm según pliego</t>
  </si>
  <si>
    <t>Reparación zócalos Idem existentes (mosaicos graniticos)</t>
  </si>
  <si>
    <t>Cerámicas esmaltadas de 20x20 cm en paredes Tipo San Lorenzo</t>
  </si>
  <si>
    <t>Ceramica de escalera alzada y pedada.</t>
  </si>
  <si>
    <t>Mesada de marmol gris mara espesor  1", ancho 60cm., con zacalo de 7cm de alto, pegado de bachas , traforos y perforacion para griferías.Provision y colocación.</t>
  </si>
  <si>
    <t>Zocalo de Mesada de marmol gris mara espesor  1", frentin de 7cm de alto.Provision y colocación.</t>
  </si>
  <si>
    <t xml:space="preserve">Mesadas de Locutorio de madera semidura tipo Viraperé de 2" de espèsor. </t>
  </si>
  <si>
    <t>CARP. Y EQUIP.  METALICO, DE MADERA Y HERRERIA</t>
  </si>
  <si>
    <r>
      <t>P1-</t>
    </r>
    <r>
      <rPr>
        <sz val="10"/>
        <rFont val="Arial"/>
        <family val="2"/>
      </rPr>
      <t xml:space="preserve"> Puerta Placa de 0,80x2,05mts. Marco de Chapa BWG Nº18, Hoja Placa: Enchapada en pino, interior nido de abejas, Tapacanto de pino. Rejilla metalica de ventilacion inferior de 0,40x0,30. Completa con picaportes y cerraduras  s/plano.</t>
    </r>
  </si>
  <si>
    <t>Nº</t>
  </si>
  <si>
    <r>
      <t>P2-</t>
    </r>
    <r>
      <rPr>
        <sz val="10"/>
        <rFont val="Arial"/>
        <family val="2"/>
      </rPr>
      <t xml:space="preserve"> Puerta Placa de 0,70x2,05mts. Marco de Chapa BWG Nº18, Hoja Placa: Enchapada en pino, interior nido de abejas, Tapacanto de pino. Rejilla metalica de ventilacion inferior de 0,40x0,30. Completa con picaportes y cerraduras  s/plano.</t>
    </r>
  </si>
  <si>
    <r>
      <t xml:space="preserve">P3 </t>
    </r>
    <r>
      <rPr>
        <sz val="10"/>
        <rFont val="Arial"/>
        <family val="2"/>
      </rPr>
      <t>- Puerta de chapa BWG Nª18 Doble Decapada, de 0,70 x2,05 mts, esp. 45mm de hoja, con rejilla de ventilacion inferior de 0,40x0,30 mts. Con cerradura de seguridad Salvatore, con llaves mestra y dos llavines.S/plano.</t>
    </r>
  </si>
  <si>
    <r>
      <t xml:space="preserve">P4 </t>
    </r>
    <r>
      <rPr>
        <sz val="10"/>
        <rFont val="Arial"/>
        <family val="2"/>
      </rPr>
      <t>- Puerta de chapa BWG Nª18 Doble Decapada, de 0,70 x2,05 mts, esp. 45mm de hoja, con visor panoramico superior de 0,60x0,60, con rejilla de ventilacion inferior de 0,40x0,30 mts. Con cerradura de seguridad Salvatore, con llaves mestra y dos llavines.S/plano.</t>
    </r>
  </si>
  <si>
    <r>
      <t xml:space="preserve">P5 </t>
    </r>
    <r>
      <rPr>
        <sz val="10"/>
        <rFont val="Arial"/>
        <family val="2"/>
      </rPr>
      <t>- Puerta de chapa BWG Nª18 Doble Decapada, de 0,70 x2,05 mts, esp. 45mm de hoja, con rejilla de ventilacion inferior de 0,40x0,30 mts. Con cerradura de seguridad Salvatore, con llaves mestra y dos llavines.S/plano.</t>
    </r>
  </si>
  <si>
    <r>
      <t>P6</t>
    </r>
    <r>
      <rPr>
        <sz val="10"/>
        <rFont val="Arial"/>
        <family val="2"/>
      </rPr>
      <t xml:space="preserve"> - Puerta de Madera Corrediza de 1,40x2,05 mts. Marco de Chapa BWG Nº18, ESP. 35MM. Completa con cerradura, guis superior e inferior. s/plano.-</t>
    </r>
  </si>
  <si>
    <r>
      <t xml:space="preserve">P7 </t>
    </r>
    <r>
      <rPr>
        <sz val="10"/>
        <rFont val="Arial"/>
        <family val="2"/>
      </rPr>
      <t>- Puerta de chapa BWG Nª18 Doble Decapada, de 0,70 x2,05 mts, esp. 45mm de hoja. Con cerradura de doble paleta Tipo Trabex, complñeta con llaves y picaportes. S/plano.</t>
    </r>
  </si>
  <si>
    <r>
      <t>R3</t>
    </r>
    <r>
      <rPr>
        <sz val="10"/>
        <rFont val="Arial"/>
        <family val="2"/>
      </rPr>
      <t xml:space="preserve"> Puerta Reja  (1,17 x2,,00) con paño de reja fija superior 1,17x0,60 mts., Con Cerradura Salvatore sin pasador, llave maestra y dos llavines por cada una. s/plano</t>
    </r>
  </si>
  <si>
    <r>
      <t>R4</t>
    </r>
    <r>
      <rPr>
        <sz val="10"/>
        <rFont val="Arial"/>
        <family val="2"/>
      </rPr>
      <t xml:space="preserve"> Puerta Reja  (1,00 x2,,00) con paño de reja fija superior y laterales. Con Cerradura Salvatore para pasillo con pasador, llave maestra y dos llavines por cada una. s/plano</t>
    </r>
  </si>
  <si>
    <r>
      <t>R1</t>
    </r>
    <r>
      <rPr>
        <sz val="10"/>
        <rFont val="Arial"/>
        <family val="2"/>
      </rPr>
      <t xml:space="preserve"> - Reja fija y Puerta Reja de 0,80X1,05. Con Cerradura Salvatore sin pasador, llave maestra y dos llavines por cada una. s/plano.-</t>
    </r>
  </si>
  <si>
    <r>
      <t>R2</t>
    </r>
    <r>
      <rPr>
        <sz val="10"/>
        <rFont val="Arial"/>
        <family val="2"/>
      </rPr>
      <t xml:space="preserve"> - Reja fija y Puerta Reja de 0,85X1,60. Con Cerradura Salvatore sin pasador, llave maestra y dos llavines por cada una. s/plano.-</t>
    </r>
  </si>
  <si>
    <r>
      <t>R6</t>
    </r>
    <r>
      <rPr>
        <sz val="10"/>
        <rFont val="Arial"/>
        <family val="2"/>
      </rPr>
      <t xml:space="preserve"> - Reja fija y Puerta Reja de 1,00X2,05. Con Cerradura Salvatore sin pasador, llave maestra y dos llavines por cada una. s/plano.-</t>
    </r>
  </si>
  <si>
    <r>
      <t>R7</t>
    </r>
    <r>
      <rPr>
        <sz val="10"/>
        <rFont val="Arial"/>
        <family val="2"/>
      </rPr>
      <t xml:space="preserve"> puerta trampa de seguridad tipo abrir con marco de perfil angulo y hoja de metal desplegado pesado en el patio. s/plno</t>
    </r>
  </si>
  <si>
    <r>
      <t xml:space="preserve">V1- </t>
    </r>
    <r>
      <rPr>
        <sz val="10"/>
        <rFont val="Arial"/>
        <family val="2"/>
      </rPr>
      <t>Ventana de abrir de una hoja de 0,80x1,05 de chapa doblada BWG. Nº18.S/Plano</t>
    </r>
  </si>
  <si>
    <r>
      <t xml:space="preserve">V2- </t>
    </r>
    <r>
      <rPr>
        <sz val="10"/>
        <rFont val="Arial"/>
        <family val="2"/>
      </rPr>
      <t>Ventana de abrir de una hoja de 0,85x1,60 de chapa doblada BWG. Nº18.S/Plano</t>
    </r>
  </si>
  <si>
    <r>
      <t>V3</t>
    </r>
    <r>
      <rPr>
        <sz val="10"/>
        <rFont val="Arial"/>
        <family val="2"/>
      </rPr>
      <t>- Ventiluz  (0,50x0,20) S/Plano</t>
    </r>
  </si>
  <si>
    <r>
      <t>V4-</t>
    </r>
    <r>
      <rPr>
        <sz val="10"/>
        <rFont val="Arial"/>
        <family val="2"/>
      </rPr>
      <t xml:space="preserve"> </t>
    </r>
    <r>
      <rPr>
        <sz val="10"/>
        <rFont val="Arial"/>
        <family val="2"/>
      </rPr>
      <t xml:space="preserve"> Ventana Corrediza,  de 0,60x0,60mts. s/Plano.</t>
    </r>
  </si>
  <si>
    <r>
      <t>V5-</t>
    </r>
    <r>
      <rPr>
        <sz val="10"/>
        <rFont val="Arial"/>
        <family val="2"/>
      </rPr>
      <t xml:space="preserve">  Ventana Corrediza,  de 2,00x1,05mts. de chapa doblada BWG. Nº18.S/Plano</t>
    </r>
  </si>
  <si>
    <r>
      <t>E</t>
    </r>
    <r>
      <rPr>
        <sz val="10"/>
        <rFont val="Arial"/>
        <family val="2"/>
      </rPr>
      <t xml:space="preserve"> - Escalera metalica de 2,07 de largo por un ancho de 0,48mts. Con seis escalones, desmontable según plano.-</t>
    </r>
  </si>
  <si>
    <t>Estructura y malla de seguridad de Locutorio s./plano.</t>
  </si>
  <si>
    <t>VIDRIOS CRISTALES Y ESPEJOS</t>
  </si>
  <si>
    <t>Vidrio de seguridad 5+5mm, sector Locutorio</t>
  </si>
  <si>
    <t>PINTURA</t>
  </si>
  <si>
    <t>Para muros interiores: látex acrílico tipo Kem Z-10.</t>
  </si>
  <si>
    <t>Especial para cielorrasos</t>
  </si>
  <si>
    <t>Para muros interiores: friso h: 2,00m. Esmalte sintético semimate</t>
  </si>
  <si>
    <t>Esmalte sintético semi-mate s/carpint. metálica, herrería y madera</t>
  </si>
  <si>
    <t xml:space="preserve">INSTALACION ELECTRICA </t>
  </si>
  <si>
    <t>Bocas de Electricidad</t>
  </si>
  <si>
    <t>Artefacto Tubo Fluorescente (TF1) 1x36W - C/tubo, balasto y arrancador listo para funcionar s/pliego</t>
  </si>
  <si>
    <t>Artefacto Tubo Fluorescente (TF2) 2x36W - C/tubo, balasto y arrancador listo para funcionar s/pliego</t>
  </si>
  <si>
    <t>Artefacto tipo Tortuga (T) de Aluminio con Lámpara 23W - listo para funcionar s/pliego</t>
  </si>
  <si>
    <t>Artefacto Tipo BS listo para funcionar s/pliego.</t>
  </si>
  <si>
    <t>Artefacto Luces de Emergencia - listo para funcionar s/pliego.</t>
  </si>
  <si>
    <t>Cartel Señalador Salida de Emergencia - listo para funcionar s/pliego.</t>
  </si>
  <si>
    <t>Instalación de Artefactos para Tubos Fluorescentes (TF1) 1x36W</t>
  </si>
  <si>
    <t>Instalación de Artefactos para Tubos Fluorescentes (TF2) 2x36W</t>
  </si>
  <si>
    <t>Instalación de Artefactos Tipo Tortuga (T)</t>
  </si>
  <si>
    <t>Instalación de Artefactos Iluminacion de Emergencia s/pliego</t>
  </si>
  <si>
    <t>Instalación de Artefactos Tipo BS</t>
  </si>
  <si>
    <t>Desinstalación de Artefactos Existentes</t>
  </si>
  <si>
    <t>Reubicacion de Artefactos existentes</t>
  </si>
  <si>
    <t>Tendido Subterraneo 1 Conducto de PVC Ø 110</t>
  </si>
  <si>
    <t>mts</t>
  </si>
  <si>
    <t>Conductor Subterráneo Tipo Sintenax 4 x 16 mm2</t>
  </si>
  <si>
    <t>Tablero Seccional (TSA) según Pliego E.T.</t>
  </si>
  <si>
    <t>Puesta a tierra</t>
  </si>
  <si>
    <t>INSTALACION TERMOMECANICA</t>
  </si>
  <si>
    <t>Provision Extractor de Aire Centrifugo s/pliego</t>
  </si>
  <si>
    <t>Instalacion - Conductos de Chapa Galvanizada BWG</t>
  </si>
  <si>
    <t>Gl</t>
  </si>
  <si>
    <t>Provision Extractor de Aire s/pliego</t>
  </si>
  <si>
    <t>Instalacion - Codo Mixto y Sombrerete s/detalle</t>
  </si>
  <si>
    <t>Provision Forzador de Aire s/pliego</t>
  </si>
  <si>
    <t>Instalacion - Conductos de Chapa Galvanizada Ø 4"</t>
  </si>
  <si>
    <t>Tapa Ciega Difusor</t>
  </si>
  <si>
    <t>Conductos de Chapa Galvanizada Con Aislacion de Alta Densidad</t>
  </si>
  <si>
    <t xml:space="preserve">Difusores de Chapa Galvanizada </t>
  </si>
  <si>
    <t xml:space="preserve">INSTALACION SANITARIA </t>
  </si>
  <si>
    <t>Caño de polipropileno para termofusión PN-25 Ø 0,020 m.</t>
  </si>
  <si>
    <t>Llave de paso fusión Ø 0,020 m.</t>
  </si>
  <si>
    <t>Llave de paso fusión Ø 0,025 m.</t>
  </si>
  <si>
    <t>Valvula esferica Ø 0,019 m. (FV)</t>
  </si>
  <si>
    <t>Accesorios 30% termofusion</t>
  </si>
  <si>
    <t>Grifería para mesada pico móvil. Tipo FV 416/61 P.</t>
  </si>
  <si>
    <t>Grifería para lavatorios pico elevado. Tipo FV línea 221/61 P.</t>
  </si>
  <si>
    <t>Inodoros pedestal de loza color blanco, tipo IUF. Línea Cosquín de Ferrum con asiento y tapa de PVC. Modelo Ariel reforzado.</t>
  </si>
  <si>
    <t>Depósito de mochila, material plástico, tipo 31050. Línea Diva de Ideal.</t>
  </si>
  <si>
    <t>Inodoros pedestal de loza color blanco, tipo IQF. Línea Quequen de Ferrum con asiento y tapa de PVC. Modelo Ariel reforzado.</t>
  </si>
  <si>
    <t>Depósito de loza con mochila de apoyar, tipo DMAXF. Línea Florencia de Ferrum.</t>
  </si>
  <si>
    <t>Lavatorio de loza vitrificada, color blanco de un agujero, Línea Olivos de Ferrum con columna.</t>
  </si>
  <si>
    <t>Canilla de servicio pico manguera, tipo FV línea  436/61P.</t>
  </si>
  <si>
    <t>Bacha de cocina doble en acero inoxidable, tipo Mi Pileta línea 105EC.</t>
  </si>
  <si>
    <t>Bacha simple en acero inoxidable, tipo Mi Pileta línea 103EC.</t>
  </si>
  <si>
    <t xml:space="preserve">Flexible trenzado de acero inoxidable, con roseta y tubo macho giratorio, M-H de 1/2" x 30 cm. Tipo FV 261 </t>
  </si>
  <si>
    <t xml:space="preserve">Flexible trenzado de acero inoxidable, con roseta y tubo macho giratorio, M-H de 1/2" x 35 cm. Tipo FV 261 </t>
  </si>
  <si>
    <t xml:space="preserve">Termotanque electrico 85 lts. tipo Rheem TECC 85 </t>
  </si>
  <si>
    <t xml:space="preserve">Contenedor Isotermico para transporte de liquidos, tipo Huarpe línea A6C. </t>
  </si>
  <si>
    <t>Carro contenedor Isotermico para transporte de 6 bandejas GN 1/1, tipo Huarpe línea AGN410.</t>
  </si>
  <si>
    <t xml:space="preserve">Carro contenedor Isotermico para transporte de 6 bandejas GN 1/1, tipo Huarpe línea AGN610R. </t>
  </si>
  <si>
    <t>ACCESORIOS</t>
  </si>
  <si>
    <t>Provision y colocacion de accesorios en locales sanitarios, cocina y lavadero según pliego.</t>
  </si>
  <si>
    <t>Otros</t>
  </si>
  <si>
    <t>Varios 10% (cañamo, grasa, grampas, masilla, tornillos, etc)</t>
  </si>
  <si>
    <t>INSTALACIÓN CLOACAL</t>
  </si>
  <si>
    <t>Caño P.P.N. Ø 0,110 m.</t>
  </si>
  <si>
    <t>Caño P.P.N. Ø 0,063 m.</t>
  </si>
  <si>
    <t>Caño P.P.N. Ø 0,050 m.</t>
  </si>
  <si>
    <t>B.A. P.P.N. Horiz. Ø 0,063 m.</t>
  </si>
  <si>
    <t>P.P.A. P.P.N. Horiz. Ø 0,063 m.</t>
  </si>
  <si>
    <t xml:space="preserve">Codo P.P.N. 90º Ø 0,110 c/doble acom. </t>
  </si>
  <si>
    <t>Ramal P.P.N. Ø 0,110 x 0,063 a 90°</t>
  </si>
  <si>
    <t>Ramal P.P.N. Ø 0,110 x 0,110 a 45°</t>
  </si>
  <si>
    <t>Ramal P.P.N. Ø 0,110 x 0,063 a 45°</t>
  </si>
  <si>
    <t xml:space="preserve">Curva P.P.N. Ø 0,110 </t>
  </si>
  <si>
    <t xml:space="preserve">Curva P.P.N. Ø 0,110 a 45° </t>
  </si>
  <si>
    <t>Curva P.P.N. Ø 0,063</t>
  </si>
  <si>
    <t xml:space="preserve">Curva P.P.N. Ø 0,063 a 45° </t>
  </si>
  <si>
    <t>Curva P.P.N. Ø 0,050</t>
  </si>
  <si>
    <t xml:space="preserve">Curva P.P.N. Ø 0,050 a 45° </t>
  </si>
  <si>
    <t xml:space="preserve">Cupla P.P.N. Ø 0,110 </t>
  </si>
  <si>
    <t xml:space="preserve">Cupla P.P.N. Ø 0,063 </t>
  </si>
  <si>
    <t xml:space="preserve">Cupla P.P.N. Ø 0,050 </t>
  </si>
  <si>
    <t>Reduccion P.P.N. Ø 0,110 x 0,063</t>
  </si>
  <si>
    <t>Reduccion P.P.N. Ø 0,063 x 0,050</t>
  </si>
  <si>
    <t>Boca de Inspeccion 0,20 x 0,20 m.</t>
  </si>
  <si>
    <t>Varios 10% (adhesivo, grampas, tornillos, etc)</t>
  </si>
  <si>
    <t>B</t>
  </si>
  <si>
    <t>E</t>
  </si>
  <si>
    <t>H</t>
  </si>
  <si>
    <t>OBRAS ESPECIALES</t>
  </si>
  <si>
    <t>INSTALACIÓN DE TENSIONES DEBILES</t>
  </si>
  <si>
    <t>Sistema de deteccion de incendio</t>
  </si>
  <si>
    <t>B1</t>
  </si>
  <si>
    <t>B1-1</t>
  </si>
  <si>
    <t>B1-2</t>
  </si>
  <si>
    <t>B1-3</t>
  </si>
  <si>
    <t>B2</t>
  </si>
  <si>
    <t>B2-1</t>
  </si>
  <si>
    <t>B2-2</t>
  </si>
  <si>
    <t>B2-3</t>
  </si>
  <si>
    <t>B2-4</t>
  </si>
  <si>
    <t>B2-5</t>
  </si>
  <si>
    <t>B2-6</t>
  </si>
  <si>
    <t>B2-7</t>
  </si>
  <si>
    <t>B3</t>
  </si>
  <si>
    <t>B3-1</t>
  </si>
  <si>
    <t>B3-2</t>
  </si>
  <si>
    <t>B3-3</t>
  </si>
  <si>
    <t>B3-4</t>
  </si>
  <si>
    <t>B3-5</t>
  </si>
  <si>
    <t>B3-6</t>
  </si>
  <si>
    <t>B3-7</t>
  </si>
  <si>
    <t>B3-8</t>
  </si>
  <si>
    <t>B3-9</t>
  </si>
  <si>
    <t>B3-10</t>
  </si>
  <si>
    <t>B3-11</t>
  </si>
  <si>
    <t>B3-12</t>
  </si>
  <si>
    <t>B3-13</t>
  </si>
  <si>
    <t>B3-14</t>
  </si>
  <si>
    <t>B4-2</t>
  </si>
  <si>
    <t>B4-3</t>
  </si>
  <si>
    <t>TOTAL  ÍTEM B</t>
  </si>
  <si>
    <t>B4</t>
  </si>
  <si>
    <t>B4-1</t>
  </si>
  <si>
    <t>B4-4</t>
  </si>
  <si>
    <t>C1-5</t>
  </si>
  <si>
    <t>C1-6</t>
  </si>
  <si>
    <t>C1-7</t>
  </si>
  <si>
    <t>C1-8</t>
  </si>
  <si>
    <t>C1-9</t>
  </si>
  <si>
    <t>C1-10</t>
  </si>
  <si>
    <t>Tipo TP</t>
  </si>
  <si>
    <t>Tipo TP1</t>
  </si>
  <si>
    <t>Tipo TP2</t>
  </si>
  <si>
    <t>Tipo TP3</t>
  </si>
  <si>
    <t>Tipo TP4</t>
  </si>
  <si>
    <t>Tipo TP5</t>
  </si>
  <si>
    <t>Tipo TP6</t>
  </si>
  <si>
    <t>Tipo TP7</t>
  </si>
  <si>
    <t>Tipo TP8</t>
  </si>
  <si>
    <t>C2</t>
  </si>
  <si>
    <t>C2-1</t>
  </si>
  <si>
    <t>D1</t>
  </si>
  <si>
    <t>D1-1</t>
  </si>
  <si>
    <t>D1-2</t>
  </si>
  <si>
    <t xml:space="preserve">INSTALACIÓN SANITARIA </t>
  </si>
  <si>
    <t>D2-2</t>
  </si>
  <si>
    <t>E1</t>
  </si>
  <si>
    <t>E1-1</t>
  </si>
  <si>
    <t>E1-2</t>
  </si>
  <si>
    <t>A2</t>
  </si>
  <si>
    <t>E2</t>
  </si>
  <si>
    <t>E2-1</t>
  </si>
  <si>
    <t>E2-2</t>
  </si>
  <si>
    <t>E2-3</t>
  </si>
  <si>
    <t>E3</t>
  </si>
  <si>
    <t>E4</t>
  </si>
  <si>
    <t>E5</t>
  </si>
  <si>
    <t>E3-1</t>
  </si>
  <si>
    <t>E3-2</t>
  </si>
  <si>
    <t>E4-1</t>
  </si>
  <si>
    <t>F1</t>
  </si>
  <si>
    <t>E5-1</t>
  </si>
  <si>
    <t>G-1</t>
  </si>
  <si>
    <t>G-2</t>
  </si>
  <si>
    <t>G-3</t>
  </si>
  <si>
    <t>G-4</t>
  </si>
  <si>
    <t>G-5</t>
  </si>
  <si>
    <t>G-6</t>
  </si>
  <si>
    <t>G-7</t>
  </si>
  <si>
    <t>G-8</t>
  </si>
  <si>
    <t>G-9</t>
  </si>
  <si>
    <t>H1</t>
  </si>
  <si>
    <t>TOTAL  ÍTEM C</t>
  </si>
  <si>
    <t>TOTAL  ÍTEM E</t>
  </si>
  <si>
    <t>H1-1</t>
  </si>
  <si>
    <t>H1-2</t>
  </si>
  <si>
    <t>Tipo P4</t>
  </si>
  <si>
    <t>B1-4</t>
  </si>
  <si>
    <t>B2-8</t>
  </si>
  <si>
    <t>Frentes para sanitarios</t>
  </si>
  <si>
    <t>B1-5</t>
  </si>
  <si>
    <t>Tipo P5</t>
  </si>
  <si>
    <t>B1-6</t>
  </si>
  <si>
    <t>Tipo PE</t>
  </si>
  <si>
    <t>H2</t>
  </si>
  <si>
    <t>H2-1</t>
  </si>
  <si>
    <t>H2-2</t>
  </si>
  <si>
    <t>H2-3</t>
  </si>
  <si>
    <t>H2-4</t>
  </si>
  <si>
    <t>H3</t>
  </si>
  <si>
    <t>H3-1</t>
  </si>
  <si>
    <t>H3-2</t>
  </si>
  <si>
    <t>H3-3</t>
  </si>
  <si>
    <t>H3-4</t>
  </si>
  <si>
    <t>H3-5</t>
  </si>
  <si>
    <t>H4</t>
  </si>
  <si>
    <t>H4-1</t>
  </si>
  <si>
    <t>H4-2</t>
  </si>
  <si>
    <t>H4-3</t>
  </si>
  <si>
    <t>H5</t>
  </si>
  <si>
    <t>H5-1</t>
  </si>
  <si>
    <t>H6</t>
  </si>
  <si>
    <t>H6-1</t>
  </si>
  <si>
    <t>H6-2</t>
  </si>
  <si>
    <t>H6-3</t>
  </si>
  <si>
    <t>H6-4</t>
  </si>
  <si>
    <t>H6-5</t>
  </si>
  <si>
    <t>H7</t>
  </si>
  <si>
    <t>H7-1</t>
  </si>
  <si>
    <t>H7-2</t>
  </si>
  <si>
    <t>H7-3</t>
  </si>
  <si>
    <t>H8</t>
  </si>
  <si>
    <t>H8-1</t>
  </si>
  <si>
    <t>H8-2</t>
  </si>
  <si>
    <t>H9</t>
  </si>
  <si>
    <t>H9-1</t>
  </si>
  <si>
    <t>H9-2</t>
  </si>
  <si>
    <t>H9-3</t>
  </si>
  <si>
    <t>H9-4</t>
  </si>
  <si>
    <t>H9-5</t>
  </si>
  <si>
    <t>H9-6</t>
  </si>
  <si>
    <t>H10</t>
  </si>
  <si>
    <t>H10-1</t>
  </si>
  <si>
    <t>H10-2</t>
  </si>
  <si>
    <t>H10-3</t>
  </si>
  <si>
    <t>H10-4</t>
  </si>
  <si>
    <t>H10-5</t>
  </si>
  <si>
    <t>H11</t>
  </si>
  <si>
    <t>H11-1</t>
  </si>
  <si>
    <t>H11-2</t>
  </si>
  <si>
    <t>H11-3</t>
  </si>
  <si>
    <t>H11-4</t>
  </si>
  <si>
    <t>H11-5</t>
  </si>
  <si>
    <t>H11-6</t>
  </si>
  <si>
    <t>H11-7</t>
  </si>
  <si>
    <t>H11-8</t>
  </si>
  <si>
    <t>H11-9</t>
  </si>
  <si>
    <t>H11-10</t>
  </si>
  <si>
    <t>H11-11</t>
  </si>
  <si>
    <t>H11-12</t>
  </si>
  <si>
    <t>H11-13</t>
  </si>
  <si>
    <t>H11-14</t>
  </si>
  <si>
    <t>H11-15</t>
  </si>
  <si>
    <t>H11-16</t>
  </si>
  <si>
    <t>H11-17</t>
  </si>
  <si>
    <t>H11-18</t>
  </si>
  <si>
    <t>H11-19</t>
  </si>
  <si>
    <t>H11-20</t>
  </si>
  <si>
    <t>H12</t>
  </si>
  <si>
    <t>H12-1</t>
  </si>
  <si>
    <t>H13</t>
  </si>
  <si>
    <t>H13-1</t>
  </si>
  <si>
    <t>H13-2</t>
  </si>
  <si>
    <t>H13-3</t>
  </si>
  <si>
    <t>H13-4</t>
  </si>
  <si>
    <t>TOTAL  ÍTEM H</t>
  </si>
  <si>
    <t>H14</t>
  </si>
  <si>
    <t>H14-1</t>
  </si>
  <si>
    <t>H14-2</t>
  </si>
  <si>
    <t>H14-3</t>
  </si>
  <si>
    <t>H14-4</t>
  </si>
  <si>
    <t>H14-5</t>
  </si>
  <si>
    <t>H14-6</t>
  </si>
  <si>
    <t>H14-7</t>
  </si>
  <si>
    <t>H14-8</t>
  </si>
  <si>
    <t>H14-9</t>
  </si>
  <si>
    <t>H14-10</t>
  </si>
  <si>
    <t>H14-11</t>
  </si>
  <si>
    <t>H14-12</t>
  </si>
  <si>
    <t>H14-13</t>
  </si>
  <si>
    <t>H14-14</t>
  </si>
  <si>
    <t>H14-15</t>
  </si>
  <si>
    <t>H14-16</t>
  </si>
  <si>
    <t>H14-17</t>
  </si>
  <si>
    <t>H14-18</t>
  </si>
  <si>
    <t>H15</t>
  </si>
  <si>
    <t>H15-1</t>
  </si>
  <si>
    <t>H15-2</t>
  </si>
  <si>
    <t>H15-3</t>
  </si>
  <si>
    <t>H15-4</t>
  </si>
  <si>
    <t>H15-5</t>
  </si>
  <si>
    <t>H15-6</t>
  </si>
  <si>
    <t>H15-7</t>
  </si>
  <si>
    <t>H15-8</t>
  </si>
  <si>
    <t>H15-9</t>
  </si>
  <si>
    <t>H16</t>
  </si>
  <si>
    <t>H16-1</t>
  </si>
  <si>
    <t>H16-2</t>
  </si>
  <si>
    <t>H16-3</t>
  </si>
  <si>
    <t>H16-4</t>
  </si>
  <si>
    <t>H16-5</t>
  </si>
  <si>
    <t>H17</t>
  </si>
  <si>
    <t>H17-1</t>
  </si>
  <si>
    <t>H17-2</t>
  </si>
  <si>
    <t>H17-3</t>
  </si>
  <si>
    <t>H17-4</t>
  </si>
  <si>
    <t>H17-5</t>
  </si>
  <si>
    <t>H17-6</t>
  </si>
  <si>
    <t>H17-7</t>
  </si>
  <si>
    <t>H17-8</t>
  </si>
  <si>
    <t>H17-9</t>
  </si>
  <si>
    <t>H17-10</t>
  </si>
  <si>
    <t>H17-11</t>
  </si>
  <si>
    <t>H17-12</t>
  </si>
  <si>
    <t>H17-13</t>
  </si>
  <si>
    <t>H17-14</t>
  </si>
  <si>
    <t>H17-15</t>
  </si>
  <si>
    <t>H17-16</t>
  </si>
  <si>
    <t>ARTEFACTOS Y GRIFERIAS</t>
  </si>
  <si>
    <t>H18</t>
  </si>
  <si>
    <t>H18-1</t>
  </si>
  <si>
    <t>H19</t>
  </si>
  <si>
    <t>H19-1</t>
  </si>
  <si>
    <t>H20</t>
  </si>
  <si>
    <t>H21</t>
  </si>
  <si>
    <t>H20-1</t>
  </si>
  <si>
    <t>H20-2</t>
  </si>
  <si>
    <t>H20-3</t>
  </si>
  <si>
    <t>H20-4</t>
  </si>
  <si>
    <t>H20-5</t>
  </si>
  <si>
    <t>H20-6</t>
  </si>
  <si>
    <t>H20-7</t>
  </si>
  <si>
    <t>H20-8</t>
  </si>
  <si>
    <t>H20-9</t>
  </si>
  <si>
    <t>H20-10</t>
  </si>
  <si>
    <t>H20-11</t>
  </si>
  <si>
    <t>H20-12</t>
  </si>
  <si>
    <t>H20-13</t>
  </si>
  <si>
    <t>H20-14</t>
  </si>
  <si>
    <t>H20-15</t>
  </si>
  <si>
    <t>H20-16</t>
  </si>
  <si>
    <t>H20-17</t>
  </si>
  <si>
    <t>H20-18</t>
  </si>
  <si>
    <t>H20-19</t>
  </si>
  <si>
    <t>H20-20</t>
  </si>
  <si>
    <t>H20-21</t>
  </si>
  <si>
    <t>H21-1</t>
  </si>
  <si>
    <t>Obra: Edificio Hipolito Yrigoyen 932 - 2º Etapa</t>
  </si>
  <si>
    <t>PLANILLA DE COTIZACION PARA OFERENTES</t>
  </si>
  <si>
    <t xml:space="preserve"> Las valores aquí indicados, son meramente indicativos. El Oferente debera realizar sus propias mediciones, para de esta forma confeccionar sus propios conputos. </t>
  </si>
  <si>
    <t>Cableado Estructurado</t>
  </si>
  <si>
    <t xml:space="preserve">A) MATERIALES </t>
  </si>
  <si>
    <t>Materiales de Red</t>
  </si>
  <si>
    <t>PACH CORD 0,50 AMP cat6</t>
  </si>
  <si>
    <t>PACH CORD 1,80 AMP</t>
  </si>
  <si>
    <t>JACK RJ45 cat6 AMP NEGRO</t>
  </si>
  <si>
    <t>FACE PLATE dobles</t>
  </si>
  <si>
    <t>PACHERA cat6 DE 24 PORT AMP</t>
  </si>
  <si>
    <t>ORDENADORES DE CABLE DE X 2U</t>
  </si>
  <si>
    <t>CABLE U-UTP CAT6 AMP</t>
  </si>
  <si>
    <t>CABLE U-UTP CAT 6a</t>
  </si>
  <si>
    <t>PACHERA DESCARGADA CAT 6A</t>
  </si>
  <si>
    <t>JACK RJ45 CAT 6A</t>
  </si>
  <si>
    <t>CAJA ACKERMANN QES4</t>
  </si>
  <si>
    <t>PACH CORD CAT 6A AMP</t>
  </si>
  <si>
    <t>Armarios</t>
  </si>
  <si>
    <t>RACK de 12u 450mm de profundidad</t>
  </si>
  <si>
    <t>RACK de 40 unidades 650mm completos</t>
  </si>
  <si>
    <t>Materiales Eléctricos</t>
  </si>
  <si>
    <t>DIFERENCIAL 2X25  GE</t>
  </si>
  <si>
    <t>TERMICAS 2X16A  GE</t>
  </si>
  <si>
    <t>BORNERA DIST CARGA 4x350A ZOLODA</t>
  </si>
  <si>
    <t>LLEVE TERMOMAGNETICA DE 4X40A  GE</t>
  </si>
  <si>
    <t>CABLE TIPO SUBTERRANEO 4X10 PIRELLI</t>
  </si>
  <si>
    <t>CABLE TIPO SUBTERRANEO 3X2,50 PIRELLI</t>
  </si>
  <si>
    <t>BASTIDORES XX1 cambre</t>
  </si>
  <si>
    <t>TOMAS CON NEUTRO BLANCO CAMBRE</t>
  </si>
  <si>
    <t>TOMA CON NEUTRO ROJO CAMBRE</t>
  </si>
  <si>
    <t>CABLE TIPO SUBTERRANEO 3x2,5  PIRELLI</t>
  </si>
  <si>
    <t>CABLE UNIPOLAR DE 1X4 NEGRO</t>
  </si>
  <si>
    <t>CABLE UNIPOLAR 1X2,5</t>
  </si>
  <si>
    <t>GABINETE METALICO 800X600X150</t>
  </si>
  <si>
    <t>MATERIALES MENORES</t>
  </si>
  <si>
    <t>B) MANO DE OBRA</t>
  </si>
  <si>
    <t>PUESTO DE RED</t>
  </si>
  <si>
    <t>PUESTO ELÉCTRICO</t>
  </si>
  <si>
    <t>Panel de incendio direccionable ampliable a 4 lazos 1000 dispositivos (detectores y modulos) -30 Zonas - Puertos RS-232 / RS­485 - Display LCD de 14 x 16 - Fuente 24Vcc ­220VCA - Gabinete Mediano (NO incluye placa de lazo)</t>
  </si>
  <si>
    <t>Llave de seguridad para gabinete</t>
  </si>
  <si>
    <t xml:space="preserve">Kit para gabinete </t>
  </si>
  <si>
    <t>Detector direccionable inteligente fotoelectrico</t>
  </si>
  <si>
    <t>Base estándar para detectores</t>
  </si>
  <si>
    <t>Base estándar para detectores con aislador</t>
  </si>
  <si>
    <t>Estación manual direccionable simple accion</t>
  </si>
  <si>
    <t>Modulo de monitoreo de una entrada contacto seco, permite funciones especiales</t>
  </si>
  <si>
    <t>Modulo de monitoreo de dos entradas contacto seco, permite funciones especiales</t>
  </si>
  <si>
    <t>Modulo expansor de lazo soporta hasta 250 dispositivos</t>
  </si>
  <si>
    <t>Panel repetidor de LCD</t>
  </si>
  <si>
    <t>Driver para repetidor</t>
  </si>
  <si>
    <t>Cable para conectar PC a scanner de codigo de barras</t>
  </si>
  <si>
    <t>Software configuracion</t>
  </si>
  <si>
    <t>Sirena electrónica 24Vcc - c/Strobo 15/75cd p/Pared</t>
  </si>
  <si>
    <t>Fuente Cargador 12V - 3A. Importado</t>
  </si>
  <si>
    <t>Bateria 12V - 7A/H.</t>
  </si>
  <si>
    <t>Detector de gas 12/ 24 Vcc</t>
  </si>
  <si>
    <t>Detector de llama por UV, incluye base de 2 hilos.</t>
  </si>
  <si>
    <t>Instalación</t>
  </si>
</sst>
</file>

<file path=xl/styles.xml><?xml version="1.0" encoding="utf-8"?>
<styleSheet xmlns="http://schemas.openxmlformats.org/spreadsheetml/2006/main">
  <numFmts count="6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0\ &quot;pta&quot;;\-#,##0\ &quot;pta&quot;"/>
    <numFmt numFmtId="189" formatCode="#,##0\ &quot;pta&quot;;[Red]\-#,##0\ &quot;pta&quot;"/>
    <numFmt numFmtId="190" formatCode="#,##0.00\ &quot;pta&quot;;\-#,##0.00\ &quot;pta&quot;"/>
    <numFmt numFmtId="191" formatCode="#,##0.00\ &quot;pta&quot;;[Red]\-#,##0.00\ &quot;pta&quot;"/>
    <numFmt numFmtId="192" formatCode="_-* #,##0\ &quot;pta&quot;_-;\-* #,##0\ &quot;pta&quot;_-;_-* &quot;-&quot;\ &quot;pta&quot;_-;_-@_-"/>
    <numFmt numFmtId="193" formatCode="_-* #,##0\ _p_t_a_-;\-* #,##0\ _p_t_a_-;_-* &quot;-&quot;\ _p_t_a_-;_-@_-"/>
    <numFmt numFmtId="194" formatCode="_-* #,##0.00\ &quot;pta&quot;_-;\-* #,##0.00\ &quot;pta&quot;_-;_-* &quot;-&quot;??\ &quot;pta&quot;_-;_-@_-"/>
    <numFmt numFmtId="195" formatCode="_-* #,##0.00\ _p_t_a_-;\-* #,##0.00\ _p_t_a_-;_-* &quot;-&quot;??\ _p_t_a_-;_-@_-"/>
    <numFmt numFmtId="196" formatCode="_ &quot;$&quot;\ * #,##0_ ;_ &quot;$&quot;\ * \-#,##0_ ;_ &quot;$&quot;\ * &quot;-&quot;??_ ;_ @_ "/>
    <numFmt numFmtId="197" formatCode="&quot;$&quot;\ #,##0.00"/>
    <numFmt numFmtId="198" formatCode="_ [$€-2]\ * #,##0.00_ ;_ [$€-2]\ * \-#,##0.00_ ;_ [$€-2]\ * &quot;-&quot;??_ "/>
    <numFmt numFmtId="199" formatCode="[$$-2C0A]\ #,##0.00;[Red][$$-2C0A]\ #,##0.00"/>
    <numFmt numFmtId="200" formatCode="&quot;Sí&quot;;&quot;Sí&quot;;&quot;No&quot;"/>
    <numFmt numFmtId="201" formatCode="&quot;Verdadero&quot;;&quot;Verdadero&quot;;&quot;Falso&quot;"/>
    <numFmt numFmtId="202" formatCode="&quot;Activado&quot;;&quot;Activado&quot;;&quot;Desactivado&quot;"/>
    <numFmt numFmtId="203" formatCode="0.000000"/>
    <numFmt numFmtId="204" formatCode="0.00000"/>
    <numFmt numFmtId="205" formatCode="0.0000"/>
    <numFmt numFmtId="206" formatCode="0.000"/>
    <numFmt numFmtId="207" formatCode="0.0"/>
    <numFmt numFmtId="208" formatCode="#,##0.000"/>
    <numFmt numFmtId="209" formatCode="#,##0.0000"/>
    <numFmt numFmtId="210" formatCode="#,##0.00000"/>
    <numFmt numFmtId="211" formatCode="[$$-2C0A]\ #,##0.00"/>
    <numFmt numFmtId="212" formatCode="#,##0.00_ ;[Red]\-#,##0.00\ "/>
    <numFmt numFmtId="213" formatCode="General_)"/>
    <numFmt numFmtId="214" formatCode="[$$-2C0A]\ #,##0.00;[$$-2C0A]\ \-#,##0.00"/>
    <numFmt numFmtId="215" formatCode="[$-2C0A]dddd\,\ dd&quot; de &quot;mmmm&quot; de &quot;yyyy"/>
    <numFmt numFmtId="216" formatCode="[$-2C0A]hh:mm:ss\ \a\.m\./\p\.m\."/>
  </numFmts>
  <fonts count="31">
    <font>
      <sz val="10"/>
      <name val="Arial"/>
      <family val="0"/>
    </font>
    <font>
      <b/>
      <sz val="10"/>
      <name val="Arial"/>
      <family val="2"/>
    </font>
    <font>
      <b/>
      <sz val="12"/>
      <name val="Arial"/>
      <family val="2"/>
    </font>
    <font>
      <sz val="12"/>
      <name val="Arial Black"/>
      <family val="2"/>
    </font>
    <font>
      <u val="single"/>
      <sz val="10"/>
      <color indexed="12"/>
      <name val="Arial"/>
      <family val="0"/>
    </font>
    <font>
      <u val="single"/>
      <sz val="10"/>
      <color indexed="36"/>
      <name val="Arial"/>
      <family val="0"/>
    </font>
    <font>
      <b/>
      <sz val="11"/>
      <name val="Arial"/>
      <family val="2"/>
    </font>
    <font>
      <b/>
      <i/>
      <sz val="12"/>
      <color indexed="55"/>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10"/>
      <name val="Arial"/>
      <family val="2"/>
    </font>
    <font>
      <sz val="12"/>
      <name val="Courier"/>
      <family val="3"/>
    </font>
    <font>
      <sz val="9"/>
      <name val="Arial"/>
      <family val="2"/>
    </font>
    <font>
      <sz val="12"/>
      <name val="Arial"/>
      <family val="2"/>
    </font>
    <font>
      <b/>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style="thin"/>
      <bottom style="medium"/>
    </border>
    <border>
      <left style="thin"/>
      <right style="medium"/>
      <top style="medium"/>
      <bottom style="medium"/>
    </border>
    <border>
      <left style="thin"/>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medium"/>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medium"/>
      <top style="thin"/>
      <bottom>
        <color indexed="63"/>
      </bottom>
    </border>
    <border>
      <left style="thin"/>
      <right style="thin"/>
      <top>
        <color indexed="63"/>
      </top>
      <bottom style="medium"/>
    </border>
    <border>
      <left style="medium"/>
      <right style="thin"/>
      <top>
        <color indexed="63"/>
      </top>
      <bottom>
        <color indexed="63"/>
      </bottom>
    </border>
    <border>
      <left>
        <color indexed="63"/>
      </left>
      <right style="medium"/>
      <top style="thin"/>
      <bottom style="thin"/>
    </border>
    <border>
      <left style="medium"/>
      <right style="thin"/>
      <top>
        <color indexed="63"/>
      </top>
      <bottom style="medium"/>
    </border>
    <border>
      <left style="medium"/>
      <right/>
      <top style="medium"/>
      <bottom style="medium"/>
    </border>
    <border>
      <left/>
      <right/>
      <top style="medium"/>
      <bottom style="medium"/>
    </border>
    <border>
      <left/>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16" borderId="1" applyNumberFormat="0" applyAlignment="0" applyProtection="0"/>
    <xf numFmtId="0" fontId="13" fillId="17" borderId="2" applyNumberFormat="0" applyAlignment="0" applyProtection="0"/>
    <xf numFmtId="0" fontId="14" fillId="0" borderId="3" applyNumberFormat="0" applyFill="0" applyAlignment="0" applyProtection="0"/>
    <xf numFmtId="0" fontId="15"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6" fillId="7" borderId="1" applyNumberFormat="0" applyAlignment="0" applyProtection="0"/>
    <xf numFmtId="198"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7"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22" borderId="0" applyNumberFormat="0" applyBorder="0" applyAlignment="0" applyProtection="0"/>
    <xf numFmtId="39" fontId="27" fillId="0" borderId="0">
      <alignment/>
      <protection/>
    </xf>
    <xf numFmtId="0" fontId="0" fillId="23" borderId="4" applyNumberFormat="0" applyFont="0" applyAlignment="0" applyProtection="0"/>
    <xf numFmtId="9" fontId="0" fillId="0" borderId="0" applyFont="0" applyFill="0" applyBorder="0" applyAlignment="0" applyProtection="0"/>
    <xf numFmtId="0" fontId="19" fillId="16" borderId="5"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15" fillId="0" borderId="8" applyNumberFormat="0" applyFill="0" applyAlignment="0" applyProtection="0"/>
    <xf numFmtId="0" fontId="25" fillId="0" borderId="9" applyNumberFormat="0" applyFill="0" applyAlignment="0" applyProtection="0"/>
  </cellStyleXfs>
  <cellXfs count="230">
    <xf numFmtId="0" fontId="0" fillId="0" borderId="0" xfId="0" applyAlignment="1">
      <alignment/>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xf>
    <xf numFmtId="0" fontId="0" fillId="0" borderId="10"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0" xfId="0" applyFont="1" applyFill="1" applyBorder="1" applyAlignment="1">
      <alignment horizontal="center" vertical="center"/>
    </xf>
    <xf numFmtId="0" fontId="1" fillId="0" borderId="10" xfId="0" applyFont="1" applyFill="1" applyBorder="1" applyAlignment="1">
      <alignment vertical="center"/>
    </xf>
    <xf numFmtId="0" fontId="2" fillId="16" borderId="10" xfId="0" applyFont="1" applyFill="1" applyBorder="1" applyAlignment="1">
      <alignment horizontal="left" vertical="center"/>
    </xf>
    <xf numFmtId="49" fontId="1" fillId="16" borderId="10" xfId="0" applyNumberFormat="1" applyFont="1" applyFill="1" applyBorder="1" applyAlignment="1">
      <alignment horizontal="center" vertical="center"/>
    </xf>
    <xf numFmtId="0" fontId="1" fillId="16" borderId="10" xfId="0" applyFont="1" applyFill="1" applyBorder="1" applyAlignment="1">
      <alignment horizontal="center" vertical="center"/>
    </xf>
    <xf numFmtId="0" fontId="3" fillId="16" borderId="10" xfId="0" applyFont="1" applyFill="1" applyBorder="1" applyAlignment="1">
      <alignment horizontal="center" vertical="center"/>
    </xf>
    <xf numFmtId="0" fontId="1" fillId="0" borderId="0" xfId="0" applyFont="1" applyFill="1" applyAlignment="1">
      <alignment vertical="center"/>
    </xf>
    <xf numFmtId="0" fontId="0" fillId="0" borderId="11" xfId="0" applyFont="1" applyFill="1" applyBorder="1" applyAlignment="1">
      <alignment horizontal="center" vertical="center"/>
    </xf>
    <xf numFmtId="4" fontId="0" fillId="16" borderId="10" xfId="0" applyNumberFormat="1" applyFont="1" applyFill="1" applyBorder="1" applyAlignment="1">
      <alignment horizontal="right" vertical="center"/>
    </xf>
    <xf numFmtId="2" fontId="0" fillId="0" borderId="10" xfId="0" applyNumberFormat="1" applyFont="1" applyFill="1" applyBorder="1" applyAlignment="1">
      <alignment horizontal="right" vertical="center"/>
    </xf>
    <xf numFmtId="2" fontId="1" fillId="16" borderId="10" xfId="0" applyNumberFormat="1" applyFont="1" applyFill="1" applyBorder="1" applyAlignment="1">
      <alignment horizontal="right" vertical="center"/>
    </xf>
    <xf numFmtId="2" fontId="1" fillId="0" borderId="10" xfId="0" applyNumberFormat="1" applyFont="1" applyFill="1" applyBorder="1" applyAlignment="1">
      <alignment horizontal="right" vertical="center"/>
    </xf>
    <xf numFmtId="2" fontId="3" fillId="16" borderId="10" xfId="0" applyNumberFormat="1" applyFont="1" applyFill="1" applyBorder="1" applyAlignment="1">
      <alignment horizontal="right" vertical="center"/>
    </xf>
    <xf numFmtId="197" fontId="0" fillId="16" borderId="10" xfId="0" applyNumberFormat="1" applyFont="1" applyFill="1" applyBorder="1" applyAlignment="1">
      <alignment horizontal="right" vertical="center"/>
    </xf>
    <xf numFmtId="199" fontId="0" fillId="0" borderId="10" xfId="0" applyNumberFormat="1" applyFont="1" applyFill="1" applyBorder="1" applyAlignment="1">
      <alignment horizontal="right" vertical="center"/>
    </xf>
    <xf numFmtId="199" fontId="1" fillId="16" borderId="10" xfId="0" applyNumberFormat="1" applyFont="1" applyFill="1" applyBorder="1" applyAlignment="1">
      <alignment horizontal="right" vertical="center"/>
    </xf>
    <xf numFmtId="199" fontId="1" fillId="0" borderId="10" xfId="0" applyNumberFormat="1" applyFont="1" applyFill="1" applyBorder="1" applyAlignment="1">
      <alignment horizontal="right" vertical="center"/>
    </xf>
    <xf numFmtId="199" fontId="3" fillId="16" borderId="10" xfId="0" applyNumberFormat="1" applyFont="1" applyFill="1" applyBorder="1" applyAlignment="1">
      <alignment horizontal="right" vertical="center"/>
    </xf>
    <xf numFmtId="197" fontId="0" fillId="16" borderId="10" xfId="0" applyNumberFormat="1" applyFont="1" applyFill="1" applyBorder="1" applyAlignment="1" quotePrefix="1">
      <alignment horizontal="right" vertical="center"/>
    </xf>
    <xf numFmtId="199" fontId="1" fillId="0" borderId="10" xfId="0" applyNumberFormat="1" applyFont="1" applyFill="1" applyBorder="1" applyAlignment="1" quotePrefix="1">
      <alignment horizontal="right" vertical="center"/>
    </xf>
    <xf numFmtId="0" fontId="7" fillId="0" borderId="0" xfId="0" applyFont="1" applyFill="1" applyAlignment="1">
      <alignment horizontal="center" vertical="center" wrapText="1"/>
    </xf>
    <xf numFmtId="0" fontId="7" fillId="0" borderId="0" xfId="0" applyFont="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xf>
    <xf numFmtId="197" fontId="1" fillId="0" borderId="13" xfId="0" applyNumberFormat="1" applyFont="1" applyFill="1" applyBorder="1" applyAlignment="1">
      <alignment horizontal="center" vertical="center" wrapText="1"/>
    </xf>
    <xf numFmtId="0" fontId="2" fillId="16" borderId="14" xfId="0" applyFont="1" applyFill="1" applyBorder="1" applyAlignment="1">
      <alignment horizontal="center" vertical="center"/>
    </xf>
    <xf numFmtId="0" fontId="0" fillId="16" borderId="15" xfId="0" applyFont="1" applyFill="1" applyBorder="1" applyAlignment="1">
      <alignment horizontal="right" vertical="center"/>
    </xf>
    <xf numFmtId="0" fontId="0" fillId="0" borderId="14" xfId="0" applyFont="1" applyFill="1" applyBorder="1" applyAlignment="1" quotePrefix="1">
      <alignment horizontal="center" vertical="center"/>
    </xf>
    <xf numFmtId="199" fontId="0" fillId="0" borderId="15" xfId="0" applyNumberFormat="1" applyFont="1" applyFill="1" applyBorder="1" applyAlignment="1">
      <alignment horizontal="right" vertical="center"/>
    </xf>
    <xf numFmtId="0" fontId="0" fillId="0" borderId="14" xfId="0" applyFont="1" applyFill="1" applyBorder="1" applyAlignment="1">
      <alignment horizontal="center" vertical="center"/>
    </xf>
    <xf numFmtId="199" fontId="1" fillId="0" borderId="15" xfId="0" applyNumberFormat="1" applyFont="1" applyFill="1" applyBorder="1" applyAlignment="1">
      <alignment horizontal="right" vertical="center"/>
    </xf>
    <xf numFmtId="199" fontId="1" fillId="16" borderId="15" xfId="0" applyNumberFormat="1" applyFont="1" applyFill="1" applyBorder="1" applyAlignment="1">
      <alignment horizontal="right" vertical="center"/>
    </xf>
    <xf numFmtId="0" fontId="1" fillId="0" borderId="14" xfId="0" applyFont="1" applyFill="1" applyBorder="1" applyAlignment="1">
      <alignment horizontal="center" vertical="center"/>
    </xf>
    <xf numFmtId="0" fontId="1" fillId="0" borderId="16" xfId="0" applyFont="1" applyFill="1" applyBorder="1" applyAlignment="1">
      <alignment horizontal="center" vertical="center"/>
    </xf>
    <xf numFmtId="199" fontId="3" fillId="16" borderId="15" xfId="0" applyNumberFormat="1" applyFont="1" applyFill="1" applyBorder="1" applyAlignment="1">
      <alignment horizontal="right" vertical="center"/>
    </xf>
    <xf numFmtId="1" fontId="0" fillId="0" borderId="14" xfId="0" applyNumberFormat="1" applyFont="1" applyFill="1" applyBorder="1" applyAlignment="1">
      <alignment horizontal="center" vertical="center"/>
    </xf>
    <xf numFmtId="0" fontId="1" fillId="0" borderId="17" xfId="0" applyFont="1" applyFill="1" applyBorder="1" applyAlignment="1">
      <alignment horizontal="left" vertical="center"/>
    </xf>
    <xf numFmtId="199" fontId="6" fillId="0" borderId="18" xfId="0" applyNumberFormat="1" applyFont="1" applyFill="1" applyBorder="1" applyAlignment="1">
      <alignment horizontal="right" vertical="center" wrapText="1"/>
    </xf>
    <xf numFmtId="0" fontId="0" fillId="0" borderId="0" xfId="0" applyFont="1" applyFill="1" applyAlignment="1">
      <alignment vertical="center" wrapText="1"/>
    </xf>
    <xf numFmtId="4" fontId="0" fillId="0" borderId="0" xfId="0" applyNumberFormat="1" applyFont="1" applyFill="1" applyAlignment="1">
      <alignment horizontal="right" vertical="center" wrapText="1"/>
    </xf>
    <xf numFmtId="44" fontId="0" fillId="0" borderId="0" xfId="51" applyFont="1" applyFill="1" applyAlignment="1">
      <alignment horizontal="right" vertical="center" wrapText="1"/>
    </xf>
    <xf numFmtId="199" fontId="0" fillId="0" borderId="0" xfId="0" applyNumberFormat="1" applyFont="1" applyFill="1" applyAlignment="1">
      <alignment horizontal="right" vertical="center" wrapText="1"/>
    </xf>
    <xf numFmtId="199" fontId="2" fillId="0" borderId="19" xfId="0" applyNumberFormat="1" applyFont="1" applyFill="1" applyBorder="1" applyAlignment="1">
      <alignment horizontal="right" vertical="center"/>
    </xf>
    <xf numFmtId="44" fontId="0" fillId="0" borderId="10" xfId="51" applyFont="1" applyFill="1" applyBorder="1" applyAlignment="1">
      <alignment horizontal="right" vertical="center" wrapText="1"/>
    </xf>
    <xf numFmtId="0" fontId="0" fillId="0" borderId="10"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197" fontId="0" fillId="0" borderId="0" xfId="0" applyNumberFormat="1" applyFont="1" applyFill="1" applyAlignment="1">
      <alignment horizontal="right" vertical="center"/>
    </xf>
    <xf numFmtId="0" fontId="0" fillId="0" borderId="0" xfId="0" applyAlignment="1">
      <alignment vertical="center"/>
    </xf>
    <xf numFmtId="0" fontId="0" fillId="0" borderId="20" xfId="0" applyBorder="1" applyAlignment="1">
      <alignment vertical="center"/>
    </xf>
    <xf numFmtId="0" fontId="0" fillId="0" borderId="0" xfId="0" applyBorder="1" applyAlignment="1">
      <alignment vertical="center"/>
    </xf>
    <xf numFmtId="2" fontId="0" fillId="0" borderId="0" xfId="0" applyNumberFormat="1" applyBorder="1" applyAlignment="1">
      <alignment horizontal="right" vertical="center"/>
    </xf>
    <xf numFmtId="199" fontId="0" fillId="0" borderId="0" xfId="0" applyNumberFormat="1" applyBorder="1" applyAlignment="1">
      <alignment horizontal="right" vertical="center"/>
    </xf>
    <xf numFmtId="199" fontId="0" fillId="0" borderId="21" xfId="0" applyNumberFormat="1" applyBorder="1" applyAlignment="1">
      <alignment horizontal="right" vertical="center"/>
    </xf>
    <xf numFmtId="199" fontId="1" fillId="0" borderId="22" xfId="0" applyNumberFormat="1" applyFont="1" applyFill="1" applyBorder="1" applyAlignment="1">
      <alignment horizontal="right" vertical="center"/>
    </xf>
    <xf numFmtId="2" fontId="8" fillId="0" borderId="10" xfId="0" applyNumberFormat="1" applyFont="1" applyFill="1" applyBorder="1" applyAlignment="1">
      <alignment horizontal="right" vertical="center"/>
    </xf>
    <xf numFmtId="0" fontId="0" fillId="0" borderId="0" xfId="0" applyFill="1" applyAlignment="1">
      <alignment vertical="center"/>
    </xf>
    <xf numFmtId="0" fontId="1" fillId="0" borderId="22" xfId="0" applyFont="1" applyFill="1" applyBorder="1" applyAlignment="1">
      <alignment horizontal="center" vertical="center" wrapText="1"/>
    </xf>
    <xf numFmtId="0" fontId="0" fillId="0" borderId="23" xfId="0" applyFont="1" applyFill="1" applyBorder="1" applyAlignment="1">
      <alignment horizontal="center" vertical="center"/>
    </xf>
    <xf numFmtId="2" fontId="0" fillId="0" borderId="23" xfId="0" applyNumberFormat="1" applyFont="1" applyFill="1" applyBorder="1" applyAlignment="1">
      <alignment horizontal="right" vertical="center"/>
    </xf>
    <xf numFmtId="199" fontId="0" fillId="0" borderId="23" xfId="0" applyNumberFormat="1" applyFont="1" applyFill="1" applyBorder="1" applyAlignment="1">
      <alignment horizontal="right" vertical="center"/>
    </xf>
    <xf numFmtId="199" fontId="1" fillId="0" borderId="23" xfId="0" applyNumberFormat="1" applyFont="1" applyFill="1" applyBorder="1" applyAlignment="1">
      <alignment horizontal="right" vertical="center"/>
    </xf>
    <xf numFmtId="0" fontId="2" fillId="0" borderId="0" xfId="0" applyFont="1" applyFill="1" applyAlignment="1">
      <alignment vertical="center"/>
    </xf>
    <xf numFmtId="0" fontId="0" fillId="0" borderId="0" xfId="0" applyAlignment="1">
      <alignment horizontal="center" vertical="center"/>
    </xf>
    <xf numFmtId="4" fontId="0" fillId="0" borderId="0" xfId="0" applyNumberFormat="1" applyFont="1" applyFill="1" applyAlignment="1">
      <alignment horizontal="center" vertical="center"/>
    </xf>
    <xf numFmtId="4" fontId="0" fillId="0" borderId="0" xfId="0" applyNumberFormat="1" applyFont="1" applyFill="1" applyAlignment="1">
      <alignment horizontal="center" vertical="center" wrapText="1"/>
    </xf>
    <xf numFmtId="0" fontId="0" fillId="0" borderId="24" xfId="0" applyBorder="1" applyAlignment="1">
      <alignment vertical="center"/>
    </xf>
    <xf numFmtId="2" fontId="0" fillId="0" borderId="25" xfId="0" applyNumberFormat="1" applyBorder="1" applyAlignment="1">
      <alignment vertical="center"/>
    </xf>
    <xf numFmtId="206" fontId="0" fillId="0" borderId="0" xfId="0" applyNumberFormat="1" applyFont="1" applyFill="1" applyAlignment="1">
      <alignment vertical="center"/>
    </xf>
    <xf numFmtId="199" fontId="0" fillId="0" borderId="0" xfId="0" applyNumberFormat="1" applyFont="1" applyFill="1" applyAlignment="1">
      <alignment vertical="center"/>
    </xf>
    <xf numFmtId="210" fontId="0" fillId="0" borderId="0" xfId="0" applyNumberFormat="1" applyFont="1" applyFill="1" applyAlignment="1">
      <alignment vertical="center"/>
    </xf>
    <xf numFmtId="2" fontId="0" fillId="0" borderId="0" xfId="0" applyNumberFormat="1" applyAlignment="1">
      <alignment vertical="center"/>
    </xf>
    <xf numFmtId="199" fontId="1" fillId="0" borderId="0" xfId="0" applyNumberFormat="1" applyFont="1" applyFill="1" applyAlignment="1">
      <alignment vertical="center"/>
    </xf>
    <xf numFmtId="0" fontId="1" fillId="0" borderId="14" xfId="0" applyFont="1" applyFill="1" applyBorder="1" applyAlignment="1" quotePrefix="1">
      <alignment horizontal="center" vertical="center"/>
    </xf>
    <xf numFmtId="197" fontId="0" fillId="0" borderId="10" xfId="0" applyNumberFormat="1" applyFont="1" applyFill="1" applyBorder="1" applyAlignment="1">
      <alignment horizontal="right" vertical="center"/>
    </xf>
    <xf numFmtId="0" fontId="2" fillId="16" borderId="10" xfId="0" applyFont="1" applyFill="1" applyBorder="1" applyAlignment="1">
      <alignment horizontal="center" vertical="center"/>
    </xf>
    <xf numFmtId="0" fontId="0" fillId="0" borderId="14" xfId="0" applyFont="1" applyFill="1" applyBorder="1" applyAlignment="1">
      <alignment vertical="center"/>
    </xf>
    <xf numFmtId="0" fontId="0" fillId="0" borderId="14" xfId="0" applyBorder="1" applyAlignment="1">
      <alignment vertical="center"/>
    </xf>
    <xf numFmtId="0" fontId="0" fillId="0" borderId="10" xfId="0" applyNumberFormat="1" applyFont="1" applyFill="1" applyBorder="1" applyAlignment="1" applyProtection="1">
      <alignment horizontal="center" vertical="center" wrapText="1"/>
      <protection locked="0"/>
    </xf>
    <xf numFmtId="0" fontId="0" fillId="24" borderId="10"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horizontal="center" vertical="center" wrapText="1"/>
      <protection locked="0"/>
    </xf>
    <xf numFmtId="0" fontId="0" fillId="0" borderId="10" xfId="0" applyFont="1" applyFill="1" applyBorder="1" applyAlignment="1">
      <alignment horizontal="left" vertical="center" wrapText="1"/>
    </xf>
    <xf numFmtId="0" fontId="0" fillId="0" borderId="10" xfId="0" applyNumberFormat="1" applyFont="1" applyFill="1" applyBorder="1" applyAlignment="1" applyProtection="1">
      <alignment horizontal="center" vertical="center"/>
      <protection locked="0"/>
    </xf>
    <xf numFmtId="0" fontId="1" fillId="0" borderId="10" xfId="0" applyNumberFormat="1" applyFont="1" applyFill="1" applyBorder="1" applyAlignment="1" applyProtection="1">
      <alignment horizontal="left" vertical="center" wrapText="1"/>
      <protection locked="0"/>
    </xf>
    <xf numFmtId="0" fontId="0" fillId="0" borderId="10" xfId="0" applyNumberFormat="1" applyFont="1" applyFill="1" applyBorder="1" applyAlignment="1" applyProtection="1">
      <alignment horizontal="left" vertical="center" wrapText="1"/>
      <protection locked="0"/>
    </xf>
    <xf numFmtId="0" fontId="0" fillId="0" borderId="14" xfId="0" applyFont="1" applyFill="1" applyBorder="1" applyAlignment="1">
      <alignment horizontal="center" vertical="center" wrapText="1"/>
    </xf>
    <xf numFmtId="211" fontId="26" fillId="0" borderId="15" xfId="51" applyNumberFormat="1" applyFont="1" applyFill="1" applyBorder="1" applyAlignment="1" applyProtection="1">
      <alignment horizontal="center" vertical="center" wrapText="1"/>
      <protection locked="0"/>
    </xf>
    <xf numFmtId="211" fontId="26" fillId="24" borderId="15" xfId="51" applyNumberFormat="1" applyFont="1" applyFill="1" applyBorder="1" applyAlignment="1" applyProtection="1">
      <alignment horizontal="center" vertical="center" wrapText="1"/>
      <protection locked="0"/>
    </xf>
    <xf numFmtId="0" fontId="0" fillId="0" borderId="14" xfId="0" applyFont="1" applyFill="1" applyBorder="1" applyAlignment="1">
      <alignment horizontal="center" vertical="center" wrapText="1"/>
    </xf>
    <xf numFmtId="12" fontId="0" fillId="0" borderId="15" xfId="0" applyNumberFormat="1" applyFont="1" applyFill="1" applyBorder="1" applyAlignment="1" applyProtection="1">
      <alignment horizontal="center" vertical="center" wrapText="1"/>
      <protection locked="0"/>
    </xf>
    <xf numFmtId="0" fontId="0" fillId="0" borderId="14"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wrapText="1"/>
      <protection locked="0"/>
    </xf>
    <xf numFmtId="0" fontId="1" fillId="0" borderId="1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left" vertical="center"/>
      <protection locked="0"/>
    </xf>
    <xf numFmtId="0" fontId="0" fillId="0" borderId="10" xfId="0" applyNumberFormat="1" applyFont="1" applyFill="1" applyBorder="1" applyAlignment="1" applyProtection="1">
      <alignment horizontal="left" vertical="center" wrapText="1"/>
      <protection locked="0"/>
    </xf>
    <xf numFmtId="0" fontId="0" fillId="0" borderId="10" xfId="0" applyNumberFormat="1" applyFont="1" applyBorder="1" applyAlignment="1" applyProtection="1">
      <alignment horizontal="left" vertical="center" wrapText="1"/>
      <protection locked="0"/>
    </xf>
    <xf numFmtId="0" fontId="0" fillId="0" borderId="10" xfId="0" applyFont="1" applyBorder="1" applyAlignment="1">
      <alignment horizontal="left" vertical="center" wrapText="1"/>
    </xf>
    <xf numFmtId="213" fontId="0" fillId="0" borderId="10" xfId="0" applyNumberFormat="1" applyFont="1" applyBorder="1" applyAlignment="1" applyProtection="1">
      <alignment horizontal="left" vertical="center" wrapText="1"/>
      <protection locked="0"/>
    </xf>
    <xf numFmtId="0" fontId="1" fillId="0" borderId="10" xfId="0" applyNumberFormat="1" applyFont="1" applyBorder="1" applyAlignment="1" applyProtection="1">
      <alignment horizontal="left" vertical="center" wrapText="1"/>
      <protection locked="0"/>
    </xf>
    <xf numFmtId="0" fontId="0" fillId="24" borderId="10" xfId="0" applyFont="1" applyFill="1" applyBorder="1" applyAlignment="1">
      <alignment horizontal="left" vertical="center" wrapText="1"/>
    </xf>
    <xf numFmtId="0" fontId="0" fillId="0" borderId="10" xfId="0" applyNumberFormat="1" applyFont="1" applyBorder="1" applyAlignment="1" applyProtection="1">
      <alignment horizontal="left" vertical="center" wrapText="1"/>
      <protection locked="0"/>
    </xf>
    <xf numFmtId="0" fontId="0" fillId="0" borderId="10" xfId="0" applyNumberFormat="1" applyFont="1" applyFill="1" applyBorder="1" applyAlignment="1" applyProtection="1">
      <alignment horizontal="left" vertical="center"/>
      <protection locked="0"/>
    </xf>
    <xf numFmtId="39" fontId="0" fillId="0" borderId="10" xfId="54" applyFont="1" applyFill="1" applyBorder="1" applyAlignment="1" applyProtection="1">
      <alignment horizontal="left" vertical="center" wrapText="1"/>
      <protection locked="0"/>
    </xf>
    <xf numFmtId="2" fontId="0" fillId="0" borderId="10" xfId="0" applyNumberFormat="1" applyFont="1" applyFill="1" applyBorder="1" applyAlignment="1" applyProtection="1">
      <alignment horizontal="left" vertical="center" wrapText="1"/>
      <protection locked="0"/>
    </xf>
    <xf numFmtId="214" fontId="0" fillId="0" borderId="10" xfId="51" applyNumberFormat="1" applyFont="1" applyFill="1" applyBorder="1" applyAlignment="1">
      <alignment horizontal="left" vertical="center" wrapText="1"/>
    </xf>
    <xf numFmtId="0" fontId="0" fillId="24" borderId="10" xfId="0" applyNumberFormat="1" applyFont="1" applyFill="1" applyBorder="1" applyAlignment="1" applyProtection="1">
      <alignment horizontal="left" vertical="center" wrapText="1"/>
      <protection locked="0"/>
    </xf>
    <xf numFmtId="2" fontId="0" fillId="0" borderId="10" xfId="0" applyNumberFormat="1" applyFont="1" applyFill="1" applyBorder="1" applyAlignment="1" applyProtection="1">
      <alignment horizontal="left" vertical="center" wrapText="1"/>
      <protection locked="0"/>
    </xf>
    <xf numFmtId="214" fontId="0" fillId="0" borderId="10" xfId="51" applyNumberFormat="1" applyFont="1" applyFill="1" applyBorder="1" applyAlignment="1">
      <alignment horizontal="left" vertical="center" wrapText="1"/>
    </xf>
    <xf numFmtId="39" fontId="0" fillId="24" borderId="10" xfId="54" applyFont="1" applyFill="1" applyBorder="1" applyAlignment="1" applyProtection="1">
      <alignment horizontal="left" vertical="center" wrapText="1"/>
      <protection locked="0"/>
    </xf>
    <xf numFmtId="0" fontId="28" fillId="24" borderId="10" xfId="0" applyFont="1" applyFill="1" applyBorder="1" applyAlignment="1">
      <alignment horizontal="left" vertical="center"/>
    </xf>
    <xf numFmtId="211" fontId="0" fillId="0" borderId="10" xfId="0" applyNumberFormat="1" applyFont="1" applyFill="1" applyBorder="1" applyAlignment="1" applyProtection="1">
      <alignment horizontal="left" vertical="center" wrapText="1"/>
      <protection locked="0"/>
    </xf>
    <xf numFmtId="0" fontId="0" fillId="0" borderId="10" xfId="0" applyFont="1" applyFill="1" applyBorder="1" applyAlignment="1">
      <alignment horizontal="left" vertical="center"/>
    </xf>
    <xf numFmtId="0" fontId="1" fillId="0" borderId="14" xfId="0" applyNumberFormat="1" applyFont="1" applyFill="1" applyBorder="1" applyAlignment="1" applyProtection="1">
      <alignment horizontal="center" vertical="center"/>
      <protection locked="0"/>
    </xf>
    <xf numFmtId="0" fontId="1" fillId="0" borderId="14" xfId="0" applyNumberFormat="1" applyFont="1" applyBorder="1" applyAlignment="1" applyProtection="1">
      <alignment horizontal="center" vertical="center"/>
      <protection locked="0"/>
    </xf>
    <xf numFmtId="0" fontId="0" fillId="0" borderId="14" xfId="0" applyNumberFormat="1" applyFont="1" applyFill="1" applyBorder="1" applyAlignment="1" applyProtection="1">
      <alignment horizontal="center" vertical="center"/>
      <protection locked="0"/>
    </xf>
    <xf numFmtId="0" fontId="0" fillId="0" borderId="10" xfId="0" applyNumberFormat="1" applyFont="1" applyFill="1" applyBorder="1" applyAlignment="1" applyProtection="1">
      <alignment horizontal="right" vertical="center"/>
      <protection locked="0"/>
    </xf>
    <xf numFmtId="197" fontId="0" fillId="0" borderId="10" xfId="51" applyNumberFormat="1" applyFont="1" applyFill="1" applyBorder="1" applyAlignment="1">
      <alignment horizontal="right" vertical="center"/>
    </xf>
    <xf numFmtId="197" fontId="1" fillId="0" borderId="10" xfId="51" applyNumberFormat="1" applyFont="1" applyFill="1" applyBorder="1" applyAlignment="1">
      <alignment horizontal="right" vertical="center"/>
    </xf>
    <xf numFmtId="197" fontId="1" fillId="0" borderId="10" xfId="0" applyNumberFormat="1" applyFont="1" applyFill="1" applyBorder="1" applyAlignment="1" applyProtection="1">
      <alignment horizontal="right" vertical="center"/>
      <protection locked="0"/>
    </xf>
    <xf numFmtId="2" fontId="0" fillId="0" borderId="10" xfId="0" applyNumberFormat="1" applyFont="1" applyFill="1" applyBorder="1" applyAlignment="1" applyProtection="1">
      <alignment horizontal="right" vertical="center"/>
      <protection locked="0"/>
    </xf>
    <xf numFmtId="197" fontId="1" fillId="0" borderId="10" xfId="51" applyNumberFormat="1" applyFont="1" applyFill="1" applyBorder="1" applyAlignment="1">
      <alignment horizontal="right" vertical="center"/>
    </xf>
    <xf numFmtId="197" fontId="0" fillId="0" borderId="10" xfId="51" applyNumberFormat="1" applyFont="1" applyFill="1" applyBorder="1" applyAlignment="1">
      <alignment horizontal="right" vertical="center"/>
    </xf>
    <xf numFmtId="197" fontId="0" fillId="0" borderId="10" xfId="0" applyNumberFormat="1" applyFont="1" applyFill="1" applyBorder="1" applyAlignment="1" applyProtection="1">
      <alignment horizontal="right" vertical="center"/>
      <protection locked="0"/>
    </xf>
    <xf numFmtId="2" fontId="0" fillId="0" borderId="10" xfId="0" applyNumberFormat="1" applyFont="1" applyFill="1" applyBorder="1" applyAlignment="1" applyProtection="1">
      <alignment horizontal="right" vertical="center"/>
      <protection locked="0"/>
    </xf>
    <xf numFmtId="197" fontId="0" fillId="0" borderId="10" xfId="0" applyNumberFormat="1" applyFont="1" applyFill="1" applyBorder="1" applyAlignment="1" applyProtection="1">
      <alignment horizontal="right" vertical="center"/>
      <protection locked="0"/>
    </xf>
    <xf numFmtId="197" fontId="0" fillId="24" borderId="10" xfId="51" applyNumberFormat="1" applyFont="1" applyFill="1" applyBorder="1" applyAlignment="1">
      <alignment horizontal="right" vertical="center"/>
    </xf>
    <xf numFmtId="197" fontId="1" fillId="0" borderId="10" xfId="0" applyNumberFormat="1" applyFont="1" applyFill="1" applyBorder="1" applyAlignment="1" applyProtection="1">
      <alignment horizontal="right" vertical="center"/>
      <protection locked="0"/>
    </xf>
    <xf numFmtId="2" fontId="0" fillId="0" borderId="10" xfId="0" applyNumberFormat="1" applyFont="1" applyFill="1" applyBorder="1" applyAlignment="1" applyProtection="1">
      <alignment horizontal="right" vertical="center"/>
      <protection/>
    </xf>
    <xf numFmtId="197" fontId="0" fillId="0" borderId="10" xfId="0" applyNumberFormat="1" applyFont="1" applyFill="1" applyBorder="1" applyAlignment="1">
      <alignment horizontal="right" vertical="center"/>
    </xf>
    <xf numFmtId="0" fontId="0" fillId="0" borderId="10" xfId="0" applyNumberFormat="1" applyFont="1" applyBorder="1" applyAlignment="1" applyProtection="1">
      <alignment horizontal="center" vertical="center"/>
      <protection locked="0"/>
    </xf>
    <xf numFmtId="0" fontId="0" fillId="0" borderId="10" xfId="0" applyNumberFormat="1" applyFont="1" applyBorder="1" applyAlignment="1" applyProtection="1">
      <alignment horizontal="center" vertical="center"/>
      <protection locked="0"/>
    </xf>
    <xf numFmtId="0" fontId="0" fillId="24" borderId="10" xfId="0" applyNumberFormat="1" applyFont="1" applyFill="1" applyBorder="1" applyAlignment="1" applyProtection="1">
      <alignment horizontal="center" vertical="center"/>
      <protection locked="0"/>
    </xf>
    <xf numFmtId="0" fontId="0" fillId="24" borderId="10" xfId="0" applyNumberFormat="1" applyFont="1" applyFill="1" applyBorder="1" applyAlignment="1" applyProtection="1">
      <alignment horizontal="center" vertical="center"/>
      <protection locked="0"/>
    </xf>
    <xf numFmtId="213" fontId="0" fillId="0" borderId="10" xfId="0" applyNumberFormat="1" applyFont="1" applyFill="1" applyBorder="1" applyAlignment="1" applyProtection="1">
      <alignment horizontal="center" vertical="center"/>
      <protection/>
    </xf>
    <xf numFmtId="2" fontId="0" fillId="0" borderId="10" xfId="0" applyNumberFormat="1" applyFont="1" applyFill="1" applyBorder="1" applyAlignment="1" applyProtection="1">
      <alignment horizontal="right" vertical="center" wrapText="1"/>
      <protection locked="0"/>
    </xf>
    <xf numFmtId="214" fontId="0" fillId="0" borderId="10" xfId="51" applyNumberFormat="1" applyFont="1" applyFill="1" applyBorder="1" applyAlignment="1">
      <alignment horizontal="right" vertical="center" wrapText="1"/>
    </xf>
    <xf numFmtId="2" fontId="0" fillId="24" borderId="10" xfId="0" applyNumberFormat="1" applyFont="1" applyFill="1" applyBorder="1" applyAlignment="1" applyProtection="1">
      <alignment horizontal="right" vertical="center" wrapText="1"/>
      <protection locked="0"/>
    </xf>
    <xf numFmtId="214" fontId="0" fillId="24" borderId="10" xfId="51" applyNumberFormat="1" applyFont="1" applyFill="1" applyBorder="1" applyAlignment="1">
      <alignment horizontal="right" vertical="center" wrapText="1"/>
    </xf>
    <xf numFmtId="211" fontId="0" fillId="0" borderId="10" xfId="0" applyNumberFormat="1" applyFont="1" applyFill="1" applyBorder="1" applyAlignment="1" applyProtection="1">
      <alignment horizontal="right" vertical="center" wrapText="1"/>
      <protection locked="0"/>
    </xf>
    <xf numFmtId="2" fontId="26" fillId="0" borderId="10" xfId="0" applyNumberFormat="1" applyFont="1" applyFill="1" applyBorder="1" applyAlignment="1" applyProtection="1">
      <alignment horizontal="right" vertical="center" wrapText="1"/>
      <protection locked="0"/>
    </xf>
    <xf numFmtId="213" fontId="0" fillId="0" borderId="10" xfId="0" applyNumberFormat="1" applyFont="1" applyFill="1" applyBorder="1" applyAlignment="1" applyProtection="1">
      <alignment horizontal="center" vertical="center"/>
      <protection/>
    </xf>
    <xf numFmtId="2" fontId="0" fillId="0" borderId="10" xfId="0" applyNumberFormat="1" applyFont="1" applyFill="1" applyBorder="1" applyAlignment="1" applyProtection="1">
      <alignment horizontal="right" vertical="center"/>
      <protection/>
    </xf>
    <xf numFmtId="0" fontId="0" fillId="0" borderId="10" xfId="0" applyBorder="1" applyAlignment="1">
      <alignment vertical="center"/>
    </xf>
    <xf numFmtId="2" fontId="0" fillId="0" borderId="10" xfId="0" applyNumberFormat="1" applyBorder="1" applyAlignment="1">
      <alignment horizontal="right" vertical="center"/>
    </xf>
    <xf numFmtId="199" fontId="0" fillId="0" borderId="10" xfId="0" applyNumberFormat="1" applyBorder="1" applyAlignment="1">
      <alignment horizontal="right" vertical="center"/>
    </xf>
    <xf numFmtId="2" fontId="0" fillId="16" borderId="10" xfId="0" applyNumberFormat="1" applyFill="1" applyBorder="1" applyAlignment="1">
      <alignment horizontal="left" vertical="center"/>
    </xf>
    <xf numFmtId="199" fontId="0" fillId="16" borderId="10" xfId="0" applyNumberFormat="1" applyFill="1" applyBorder="1" applyAlignment="1">
      <alignment horizontal="left" vertical="center"/>
    </xf>
    <xf numFmtId="214" fontId="1" fillId="0" borderId="10" xfId="51" applyNumberFormat="1" applyFont="1" applyFill="1" applyBorder="1" applyAlignment="1">
      <alignment horizontal="right" vertical="center" wrapText="1"/>
    </xf>
    <xf numFmtId="211" fontId="1" fillId="0" borderId="15" xfId="51" applyNumberFormat="1" applyFont="1" applyFill="1" applyBorder="1" applyAlignment="1" applyProtection="1">
      <alignment horizontal="right" vertical="center" wrapText="1"/>
      <protection locked="0"/>
    </xf>
    <xf numFmtId="211" fontId="1" fillId="0" borderId="15" xfId="0" applyNumberFormat="1" applyFont="1" applyFill="1" applyBorder="1" applyAlignment="1" applyProtection="1">
      <alignment horizontal="right" vertical="center" wrapText="1"/>
      <protection locked="0"/>
    </xf>
    <xf numFmtId="0" fontId="1" fillId="24" borderId="24" xfId="0" applyNumberFormat="1" applyFont="1" applyFill="1" applyBorder="1" applyAlignment="1" applyProtection="1">
      <alignment vertical="center" wrapText="1"/>
      <protection locked="0"/>
    </xf>
    <xf numFmtId="0" fontId="1" fillId="24" borderId="10" xfId="0" applyNumberFormat="1" applyFont="1" applyFill="1" applyBorder="1" applyAlignment="1" applyProtection="1">
      <alignment vertical="center" wrapText="1"/>
      <protection locked="0"/>
    </xf>
    <xf numFmtId="214" fontId="1" fillId="0" borderId="10" xfId="51" applyNumberFormat="1" applyFont="1" applyFill="1" applyBorder="1" applyAlignment="1">
      <alignment horizontal="right" vertical="center" wrapText="1"/>
    </xf>
    <xf numFmtId="0" fontId="2" fillId="24" borderId="10" xfId="0" applyNumberFormat="1" applyFont="1" applyFill="1" applyBorder="1" applyAlignment="1" applyProtection="1">
      <alignment vertical="center" wrapText="1"/>
      <protection locked="0"/>
    </xf>
    <xf numFmtId="211" fontId="1" fillId="0" borderId="10" xfId="0" applyNumberFormat="1" applyFont="1" applyFill="1" applyBorder="1" applyAlignment="1" applyProtection="1">
      <alignment horizontal="right" vertical="center" wrapText="1"/>
      <protection locked="0"/>
    </xf>
    <xf numFmtId="0" fontId="1" fillId="24" borderId="10" xfId="0" applyNumberFormat="1" applyFont="1" applyFill="1" applyBorder="1" applyAlignment="1" applyProtection="1">
      <alignment horizontal="left" vertical="center" wrapText="1"/>
      <protection locked="0"/>
    </xf>
    <xf numFmtId="211" fontId="0" fillId="24" borderId="10" xfId="0" applyNumberFormat="1" applyFont="1" applyFill="1" applyBorder="1" applyAlignment="1" applyProtection="1">
      <alignment horizontal="left" vertical="center" wrapText="1"/>
      <protection locked="0"/>
    </xf>
    <xf numFmtId="12" fontId="0" fillId="24" borderId="15"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left" vertical="center" wrapText="1"/>
      <protection locked="0"/>
    </xf>
    <xf numFmtId="0" fontId="0" fillId="0" borderId="0" xfId="0" applyNumberFormat="1" applyFont="1" applyFill="1" applyBorder="1" applyAlignment="1" applyProtection="1">
      <alignment horizontal="center" vertical="center" wrapText="1"/>
      <protection locked="0"/>
    </xf>
    <xf numFmtId="2" fontId="0" fillId="0" borderId="0" xfId="0" applyNumberFormat="1" applyFont="1" applyFill="1" applyBorder="1" applyAlignment="1" applyProtection="1">
      <alignment horizontal="right" vertical="center" wrapText="1"/>
      <protection locked="0"/>
    </xf>
    <xf numFmtId="214" fontId="0" fillId="0" borderId="0" xfId="51" applyNumberFormat="1" applyFont="1" applyFill="1" applyBorder="1" applyAlignment="1">
      <alignment horizontal="right" vertical="center" wrapText="1"/>
    </xf>
    <xf numFmtId="211" fontId="0" fillId="0" borderId="0" xfId="0" applyNumberFormat="1" applyFont="1" applyFill="1" applyBorder="1" applyAlignment="1" applyProtection="1">
      <alignment horizontal="right" vertical="center" wrapText="1"/>
      <protection locked="0"/>
    </xf>
    <xf numFmtId="12" fontId="0" fillId="0" borderId="0" xfId="0" applyNumberFormat="1" applyFont="1" applyFill="1" applyBorder="1" applyAlignment="1" applyProtection="1">
      <alignment horizontal="center" vertical="center" wrapText="1"/>
      <protection locked="0"/>
    </xf>
    <xf numFmtId="12" fontId="0" fillId="0" borderId="26" xfId="0" applyNumberFormat="1" applyFont="1" applyFill="1" applyBorder="1" applyAlignment="1" applyProtection="1">
      <alignment horizontal="center" vertical="center" wrapText="1"/>
      <protection locked="0"/>
    </xf>
    <xf numFmtId="0" fontId="0" fillId="0" borderId="27" xfId="0" applyNumberFormat="1" applyFont="1" applyFill="1" applyBorder="1" applyAlignment="1" applyProtection="1">
      <alignment horizontal="center" vertical="center" wrapText="1"/>
      <protection locked="0"/>
    </xf>
    <xf numFmtId="2" fontId="0" fillId="0" borderId="27" xfId="0" applyNumberFormat="1" applyFont="1" applyFill="1" applyBorder="1" applyAlignment="1" applyProtection="1">
      <alignment horizontal="right" vertical="center" wrapText="1"/>
      <protection locked="0"/>
    </xf>
    <xf numFmtId="214" fontId="0" fillId="0" borderId="27" xfId="51" applyNumberFormat="1" applyFont="1" applyFill="1" applyBorder="1" applyAlignment="1">
      <alignment horizontal="right" vertical="center" wrapText="1"/>
    </xf>
    <xf numFmtId="211" fontId="1" fillId="0" borderId="27" xfId="0" applyNumberFormat="1" applyFont="1" applyFill="1" applyBorder="1" applyAlignment="1" applyProtection="1">
      <alignment horizontal="right" vertical="center" wrapText="1"/>
      <protection locked="0"/>
    </xf>
    <xf numFmtId="0" fontId="0" fillId="0" borderId="28" xfId="0" applyFont="1" applyFill="1" applyBorder="1" applyAlignment="1" quotePrefix="1">
      <alignment horizontal="center" vertical="center"/>
    </xf>
    <xf numFmtId="211" fontId="1" fillId="0" borderId="19" xfId="0" applyNumberFormat="1" applyFont="1" applyFill="1" applyBorder="1" applyAlignment="1" applyProtection="1">
      <alignment horizontal="right" vertical="center" wrapText="1"/>
      <protection locked="0"/>
    </xf>
    <xf numFmtId="211" fontId="0" fillId="0" borderId="0" xfId="0" applyNumberFormat="1" applyAlignment="1">
      <alignment vertical="center"/>
    </xf>
    <xf numFmtId="199" fontId="1" fillId="0" borderId="29" xfId="0" applyNumberFormat="1" applyFont="1" applyFill="1" applyBorder="1" applyAlignment="1">
      <alignment horizontal="right" vertical="center"/>
    </xf>
    <xf numFmtId="0" fontId="2" fillId="16" borderId="15" xfId="0" applyFont="1" applyFill="1" applyBorder="1" applyAlignment="1">
      <alignment horizontal="center" vertical="center"/>
    </xf>
    <xf numFmtId="199" fontId="0" fillId="0" borderId="15" xfId="0" applyNumberFormat="1" applyBorder="1" applyAlignment="1">
      <alignment horizontal="right" vertical="center"/>
    </xf>
    <xf numFmtId="199" fontId="0" fillId="16" borderId="15" xfId="0" applyNumberFormat="1" applyFill="1" applyBorder="1" applyAlignment="1">
      <alignment horizontal="right" vertical="center"/>
    </xf>
    <xf numFmtId="0" fontId="0" fillId="0" borderId="10" xfId="0" applyFont="1" applyFill="1" applyBorder="1" applyAlignment="1" quotePrefix="1">
      <alignment horizontal="center" vertical="center"/>
    </xf>
    <xf numFmtId="0" fontId="1" fillId="0" borderId="10" xfId="0" applyFont="1" applyFill="1" applyBorder="1" applyAlignment="1">
      <alignment horizontal="left" vertical="center" wrapText="1"/>
    </xf>
    <xf numFmtId="0" fontId="1" fillId="0" borderId="23" xfId="0" applyFont="1" applyFill="1" applyBorder="1" applyAlignment="1" quotePrefix="1">
      <alignment horizontal="center" vertical="center"/>
    </xf>
    <xf numFmtId="0" fontId="1" fillId="0" borderId="10" xfId="0" applyFont="1" applyBorder="1" applyAlignment="1">
      <alignment vertical="center"/>
    </xf>
    <xf numFmtId="0" fontId="8" fillId="0" borderId="10" xfId="0" applyFont="1" applyBorder="1" applyAlignment="1">
      <alignment vertical="center"/>
    </xf>
    <xf numFmtId="0" fontId="30" fillId="0" borderId="10" xfId="0" applyFont="1" applyBorder="1" applyAlignment="1">
      <alignment vertical="center"/>
    </xf>
    <xf numFmtId="0" fontId="0" fillId="0" borderId="10" xfId="0" applyFont="1" applyBorder="1" applyAlignment="1">
      <alignment vertical="center"/>
    </xf>
    <xf numFmtId="0" fontId="1" fillId="0" borderId="0" xfId="0" applyFont="1" applyBorder="1" applyAlignment="1">
      <alignment vertical="center"/>
    </xf>
    <xf numFmtId="0" fontId="8" fillId="0" borderId="10" xfId="0" applyFont="1" applyBorder="1" applyAlignment="1">
      <alignment vertical="center" wrapText="1"/>
    </xf>
    <xf numFmtId="212" fontId="0" fillId="0" borderId="15" xfId="0" applyNumberFormat="1" applyFont="1" applyFill="1" applyBorder="1" applyAlignment="1">
      <alignment horizontal="right" vertical="center"/>
    </xf>
    <xf numFmtId="197" fontId="0" fillId="0" borderId="15" xfId="0" applyNumberFormat="1" applyFont="1" applyFill="1" applyBorder="1" applyAlignment="1" applyProtection="1">
      <alignment horizontal="center" vertical="center"/>
      <protection locked="0"/>
    </xf>
    <xf numFmtId="197" fontId="0" fillId="0" borderId="15" xfId="0" applyNumberFormat="1" applyFont="1" applyFill="1" applyBorder="1" applyAlignment="1">
      <alignment horizontal="right" vertical="center"/>
    </xf>
    <xf numFmtId="197" fontId="0" fillId="0" borderId="15" xfId="0" applyNumberFormat="1" applyFont="1" applyBorder="1" applyAlignment="1" applyProtection="1">
      <alignment horizontal="center" vertical="center"/>
      <protection locked="0"/>
    </xf>
    <xf numFmtId="197" fontId="0" fillId="0" borderId="15" xfId="0" applyNumberFormat="1" applyFont="1" applyBorder="1" applyAlignment="1">
      <alignment horizontal="right" vertical="center"/>
    </xf>
    <xf numFmtId="197" fontId="0" fillId="0" borderId="15" xfId="0" applyNumberFormat="1" applyFont="1" applyBorder="1" applyAlignment="1" applyProtection="1">
      <alignment horizontal="center" vertical="center"/>
      <protection locked="0"/>
    </xf>
    <xf numFmtId="197" fontId="0" fillId="0" borderId="15" xfId="0" applyNumberFormat="1" applyFont="1" applyBorder="1" applyAlignment="1">
      <alignment horizontal="right" vertical="center"/>
    </xf>
    <xf numFmtId="197" fontId="0" fillId="24" borderId="15" xfId="0" applyNumberFormat="1" applyFont="1" applyFill="1" applyBorder="1" applyAlignment="1" applyProtection="1">
      <alignment horizontal="center" vertical="center"/>
      <protection locked="0"/>
    </xf>
    <xf numFmtId="197" fontId="0" fillId="0" borderId="15" xfId="0" applyNumberFormat="1" applyFont="1" applyFill="1" applyBorder="1" applyAlignment="1" applyProtection="1">
      <alignment vertical="center" wrapText="1"/>
      <protection locked="0"/>
    </xf>
    <xf numFmtId="212" fontId="0" fillId="0" borderId="15" xfId="0" applyNumberFormat="1" applyFont="1" applyFill="1" applyBorder="1" applyAlignment="1" applyProtection="1">
      <alignment vertical="center"/>
      <protection locked="0"/>
    </xf>
    <xf numFmtId="211" fontId="29" fillId="24" borderId="15" xfId="0" applyNumberFormat="1" applyFont="1" applyFill="1" applyBorder="1" applyAlignment="1" applyProtection="1">
      <alignment vertical="center"/>
      <protection locked="0"/>
    </xf>
    <xf numFmtId="0" fontId="0" fillId="0" borderId="30" xfId="0" applyNumberFormat="1" applyFont="1" applyFill="1" applyBorder="1" applyAlignment="1" applyProtection="1">
      <alignment horizontal="center" vertical="center" wrapText="1"/>
      <protection locked="0"/>
    </xf>
    <xf numFmtId="0" fontId="0" fillId="0" borderId="0" xfId="0" applyFont="1" applyFill="1" applyAlignment="1">
      <alignment horizontal="center" vertical="center"/>
    </xf>
    <xf numFmtId="0" fontId="0" fillId="0" borderId="0" xfId="0" applyBorder="1" applyAlignment="1">
      <alignment horizontal="center" vertical="center"/>
    </xf>
    <xf numFmtId="0" fontId="8" fillId="0" borderId="10" xfId="0" applyFont="1" applyBorder="1" applyAlignment="1">
      <alignment horizontal="center" vertical="center"/>
    </xf>
    <xf numFmtId="0" fontId="0" fillId="0" borderId="10" xfId="0" applyBorder="1" applyAlignment="1">
      <alignment horizontal="center" vertical="center"/>
    </xf>
    <xf numFmtId="0" fontId="0" fillId="16" borderId="10" xfId="0" applyFill="1" applyBorder="1" applyAlignment="1">
      <alignment horizontal="center" vertical="center"/>
    </xf>
    <xf numFmtId="0" fontId="1" fillId="0" borderId="10" xfId="0" applyNumberFormat="1" applyFont="1" applyFill="1" applyBorder="1" applyAlignment="1" applyProtection="1">
      <alignment horizontal="center" vertical="center"/>
      <protection locked="0"/>
    </xf>
    <xf numFmtId="0" fontId="0" fillId="0" borderId="10" xfId="0" applyNumberFormat="1" applyFont="1" applyFill="1" applyBorder="1" applyAlignment="1" applyProtection="1">
      <alignment horizontal="center" vertical="center"/>
      <protection locked="0"/>
    </xf>
    <xf numFmtId="0" fontId="1" fillId="24" borderId="10" xfId="0" applyNumberFormat="1" applyFont="1" applyFill="1" applyBorder="1" applyAlignment="1" applyProtection="1">
      <alignment horizontal="center" vertical="center" wrapText="1"/>
      <protection locked="0"/>
    </xf>
    <xf numFmtId="0" fontId="2" fillId="24" borderId="10" xfId="0" applyNumberFormat="1" applyFont="1" applyFill="1" applyBorder="1" applyAlignment="1" applyProtection="1">
      <alignment horizontal="center" vertical="center" wrapText="1"/>
      <protection locked="0"/>
    </xf>
    <xf numFmtId="0" fontId="0" fillId="0" borderId="0" xfId="0" applyFont="1" applyFill="1" applyAlignment="1">
      <alignment horizontal="center" vertical="center" wrapText="1"/>
    </xf>
    <xf numFmtId="2" fontId="8" fillId="0" borderId="10" xfId="0" applyNumberFormat="1" applyFont="1" applyBorder="1" applyAlignment="1">
      <alignment vertical="center"/>
    </xf>
    <xf numFmtId="2" fontId="0" fillId="0" borderId="10" xfId="0" applyNumberFormat="1" applyFont="1" applyBorder="1" applyAlignment="1">
      <alignment vertical="center"/>
    </xf>
    <xf numFmtId="0" fontId="1" fillId="0" borderId="14" xfId="0" applyFont="1" applyFill="1" applyBorder="1" applyAlignment="1">
      <alignment horizontal="left" vertical="center"/>
    </xf>
    <xf numFmtId="0" fontId="1" fillId="0" borderId="10" xfId="0" applyFont="1" applyFill="1" applyBorder="1" applyAlignment="1">
      <alignment horizontal="left" vertical="center"/>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7" fillId="0" borderId="0" xfId="0" applyFont="1" applyFill="1" applyAlignment="1">
      <alignment horizontal="center" vertical="center" wrapText="1"/>
    </xf>
    <xf numFmtId="0" fontId="7" fillId="0" borderId="0" xfId="0" applyFont="1" applyAlignment="1">
      <alignment horizontal="center" vertical="center" wrapText="1"/>
    </xf>
    <xf numFmtId="0" fontId="1" fillId="0" borderId="12" xfId="0" applyFont="1" applyFill="1" applyBorder="1" applyAlignment="1">
      <alignment horizontal="left" vertical="center"/>
    </xf>
    <xf numFmtId="0" fontId="1" fillId="0" borderId="13" xfId="0" applyFont="1" applyFill="1" applyBorder="1" applyAlignment="1">
      <alignment horizontal="left" vertical="center"/>
    </xf>
    <xf numFmtId="0" fontId="2" fillId="0" borderId="0" xfId="0" applyFont="1" applyFill="1" applyAlignment="1">
      <alignment horizontal="center" vertical="center"/>
    </xf>
    <xf numFmtId="0" fontId="6" fillId="0" borderId="37" xfId="0" applyFont="1" applyFill="1" applyBorder="1" applyAlignment="1">
      <alignment horizontal="left" vertical="center" wrapText="1"/>
    </xf>
    <xf numFmtId="0" fontId="6" fillId="0" borderId="38" xfId="0" applyFont="1" applyFill="1" applyBorder="1" applyAlignment="1">
      <alignment horizontal="left" vertical="center" wrapText="1"/>
    </xf>
    <xf numFmtId="0" fontId="6" fillId="0" borderId="39" xfId="0" applyFont="1" applyFill="1" applyBorder="1" applyAlignment="1">
      <alignment horizontal="left"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rmal_OFERTA"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K381"/>
  <sheetViews>
    <sheetView tabSelected="1" zoomScale="80" zoomScaleNormal="80" zoomScaleSheetLayoutView="75" zoomScalePageLayoutView="0" workbookViewId="0" topLeftCell="A1">
      <selection activeCell="J388" sqref="J388"/>
    </sheetView>
  </sheetViews>
  <sheetFormatPr defaultColWidth="11.57421875" defaultRowHeight="12.75"/>
  <cols>
    <col min="1" max="1" width="8.140625" style="50" customWidth="1"/>
    <col min="2" max="2" width="65.140625" style="50" customWidth="1"/>
    <col min="3" max="3" width="4.57421875" style="202" customWidth="1"/>
    <col min="4" max="4" width="11.7109375" style="51" customWidth="1"/>
    <col min="5" max="5" width="13.421875" style="52" bestFit="1" customWidth="1"/>
    <col min="6" max="6" width="20.140625" style="52" customWidth="1"/>
    <col min="7" max="7" width="25.421875" style="51" customWidth="1"/>
    <col min="8" max="8" width="3.7109375" style="50" customWidth="1"/>
    <col min="9" max="9" width="1.28515625" style="50" customWidth="1"/>
    <col min="10" max="16384" width="11.57421875" style="50" customWidth="1"/>
  </cols>
  <sheetData>
    <row r="2" ht="12.75">
      <c r="E2" s="53"/>
    </row>
    <row r="3" ht="12.75">
      <c r="E3" s="53"/>
    </row>
    <row r="6" spans="1:7" ht="20.25" customHeight="1">
      <c r="A6" s="222" t="s">
        <v>37</v>
      </c>
      <c r="B6" s="223"/>
      <c r="C6" s="223"/>
      <c r="D6" s="223"/>
      <c r="E6" s="223"/>
      <c r="F6" s="223"/>
      <c r="G6" s="223"/>
    </row>
    <row r="7" spans="1:7" ht="10.5" customHeight="1">
      <c r="A7" s="25"/>
      <c r="B7" s="26"/>
      <c r="C7" s="26"/>
      <c r="D7" s="26"/>
      <c r="E7" s="26"/>
      <c r="F7" s="26"/>
      <c r="G7" s="26"/>
    </row>
    <row r="8" spans="1:7" ht="21.75" customHeight="1">
      <c r="A8" s="226" t="s">
        <v>532</v>
      </c>
      <c r="B8" s="226"/>
      <c r="C8" s="226"/>
      <c r="D8" s="226"/>
      <c r="E8" s="226"/>
      <c r="F8" s="226"/>
      <c r="G8" s="226"/>
    </row>
    <row r="9" spans="1:9" s="67" customFormat="1" ht="15.75">
      <c r="A9" s="226" t="s">
        <v>533</v>
      </c>
      <c r="B9" s="226"/>
      <c r="C9" s="226"/>
      <c r="D9" s="226"/>
      <c r="E9" s="226"/>
      <c r="F9" s="226"/>
      <c r="G9" s="226"/>
      <c r="I9" s="68"/>
    </row>
    <row r="10" ht="13.5" thickBot="1">
      <c r="I10" s="69"/>
    </row>
    <row r="11" spans="1:9" s="53" customFormat="1" ht="49.5" customHeight="1">
      <c r="A11" s="27" t="s">
        <v>38</v>
      </c>
      <c r="B11" s="28" t="s">
        <v>2</v>
      </c>
      <c r="C11" s="28" t="s">
        <v>0</v>
      </c>
      <c r="D11" s="28" t="s">
        <v>1</v>
      </c>
      <c r="E11" s="29" t="s">
        <v>34</v>
      </c>
      <c r="F11" s="29" t="s">
        <v>33</v>
      </c>
      <c r="G11" s="62" t="s">
        <v>35</v>
      </c>
      <c r="I11" s="70"/>
    </row>
    <row r="12" spans="1:7" s="53" customFormat="1" ht="15.75">
      <c r="A12" s="30" t="s">
        <v>3</v>
      </c>
      <c r="B12" s="7" t="s">
        <v>4</v>
      </c>
      <c r="C12" s="8"/>
      <c r="D12" s="13"/>
      <c r="E12" s="18"/>
      <c r="F12" s="23"/>
      <c r="G12" s="31"/>
    </row>
    <row r="13" spans="1:7" s="61" customFormat="1" ht="12.75">
      <c r="A13" s="32" t="s">
        <v>5</v>
      </c>
      <c r="B13" s="2" t="s">
        <v>32</v>
      </c>
      <c r="C13" s="3" t="s">
        <v>15</v>
      </c>
      <c r="D13" s="14">
        <v>1</v>
      </c>
      <c r="E13" s="19"/>
      <c r="F13" s="19"/>
      <c r="G13" s="33"/>
    </row>
    <row r="14" spans="1:7" s="61" customFormat="1" ht="12.75">
      <c r="A14" s="32" t="s">
        <v>344</v>
      </c>
      <c r="B14" s="2" t="s">
        <v>60</v>
      </c>
      <c r="C14" s="3" t="s">
        <v>15</v>
      </c>
      <c r="D14" s="14">
        <v>1</v>
      </c>
      <c r="E14" s="19"/>
      <c r="F14" s="19"/>
      <c r="G14" s="33"/>
    </row>
    <row r="15" spans="1:7" s="61" customFormat="1" ht="12.75">
      <c r="A15" s="32" t="s">
        <v>17</v>
      </c>
      <c r="B15" s="2" t="s">
        <v>59</v>
      </c>
      <c r="C15" s="3" t="s">
        <v>15</v>
      </c>
      <c r="D15" s="14">
        <v>1</v>
      </c>
      <c r="E15" s="48"/>
      <c r="F15" s="19"/>
      <c r="G15" s="33"/>
    </row>
    <row r="16" spans="1:7" s="61" customFormat="1" ht="12.75">
      <c r="A16" s="32" t="s">
        <v>22</v>
      </c>
      <c r="B16" s="1" t="s">
        <v>71</v>
      </c>
      <c r="C16" s="3" t="s">
        <v>0</v>
      </c>
      <c r="D16" s="14">
        <v>1</v>
      </c>
      <c r="E16" s="19"/>
      <c r="F16" s="19"/>
      <c r="G16" s="33"/>
    </row>
    <row r="17" spans="1:11" s="61" customFormat="1" ht="12.75">
      <c r="A17" s="32" t="s">
        <v>26</v>
      </c>
      <c r="B17" s="2" t="s">
        <v>123</v>
      </c>
      <c r="C17" s="3" t="s">
        <v>14</v>
      </c>
      <c r="D17" s="14">
        <f>726+629.4+509.75+520+612+243+211</f>
        <v>3451.15</v>
      </c>
      <c r="E17" s="19"/>
      <c r="F17" s="19"/>
      <c r="G17" s="33"/>
      <c r="K17" s="61" t="s">
        <v>29</v>
      </c>
    </row>
    <row r="18" spans="1:7" s="61" customFormat="1" ht="12.75">
      <c r="A18" s="32" t="s">
        <v>27</v>
      </c>
      <c r="B18" s="2" t="s">
        <v>39</v>
      </c>
      <c r="C18" s="3" t="s">
        <v>61</v>
      </c>
      <c r="D18" s="14">
        <v>5</v>
      </c>
      <c r="E18" s="19"/>
      <c r="F18" s="19"/>
      <c r="G18" s="33"/>
    </row>
    <row r="19" spans="1:7" s="61" customFormat="1" ht="12.75">
      <c r="A19" s="32" t="s">
        <v>42</v>
      </c>
      <c r="B19" s="2" t="s">
        <v>28</v>
      </c>
      <c r="C19" s="3" t="s">
        <v>14</v>
      </c>
      <c r="D19" s="14">
        <v>3451.15</v>
      </c>
      <c r="E19" s="19"/>
      <c r="F19" s="19"/>
      <c r="G19" s="33"/>
    </row>
    <row r="20" spans="1:7" s="61" customFormat="1" ht="12.75">
      <c r="A20" s="32" t="s">
        <v>43</v>
      </c>
      <c r="B20" s="2" t="s">
        <v>50</v>
      </c>
      <c r="C20" s="3" t="s">
        <v>15</v>
      </c>
      <c r="D20" s="14">
        <v>1</v>
      </c>
      <c r="E20" s="19"/>
      <c r="F20" s="19"/>
      <c r="G20" s="33"/>
    </row>
    <row r="21" spans="1:7" s="61" customFormat="1" ht="12.75">
      <c r="A21" s="32" t="s">
        <v>55</v>
      </c>
      <c r="B21" s="2" t="s">
        <v>74</v>
      </c>
      <c r="C21" s="3" t="s">
        <v>15</v>
      </c>
      <c r="D21" s="14">
        <v>1</v>
      </c>
      <c r="E21" s="48"/>
      <c r="F21" s="19"/>
      <c r="G21" s="33"/>
    </row>
    <row r="22" spans="1:7" s="53" customFormat="1" ht="12.75">
      <c r="A22" s="34"/>
      <c r="B22" s="4" t="s">
        <v>30</v>
      </c>
      <c r="C22" s="3"/>
      <c r="D22" s="14"/>
      <c r="E22" s="19"/>
      <c r="F22" s="21"/>
      <c r="G22" s="35">
        <f>SUM(F13:F21)</f>
        <v>0</v>
      </c>
    </row>
    <row r="23" spans="1:7" s="53" customFormat="1" ht="12.75">
      <c r="A23" s="54"/>
      <c r="B23" s="55"/>
      <c r="C23" s="203"/>
      <c r="D23" s="56"/>
      <c r="E23" s="57"/>
      <c r="F23" s="57"/>
      <c r="G23" s="58"/>
    </row>
    <row r="24" spans="1:7" s="53" customFormat="1" ht="15.75">
      <c r="A24" s="30" t="s">
        <v>280</v>
      </c>
      <c r="B24" s="7" t="s">
        <v>40</v>
      </c>
      <c r="C24" s="9"/>
      <c r="D24" s="15"/>
      <c r="E24" s="20"/>
      <c r="F24" s="20"/>
      <c r="G24" s="36"/>
    </row>
    <row r="25" spans="1:7" s="53" customFormat="1" ht="12.75">
      <c r="A25" s="78" t="s">
        <v>286</v>
      </c>
      <c r="B25" s="4" t="s">
        <v>75</v>
      </c>
      <c r="C25" s="3"/>
      <c r="D25" s="16"/>
      <c r="E25" s="21"/>
      <c r="F25" s="21"/>
      <c r="G25" s="35"/>
    </row>
    <row r="26" spans="1:7" s="53" customFormat="1" ht="12.75">
      <c r="A26" s="32" t="s">
        <v>287</v>
      </c>
      <c r="B26" s="2" t="s">
        <v>76</v>
      </c>
      <c r="C26" s="3" t="s">
        <v>0</v>
      </c>
      <c r="D26" s="14">
        <v>11</v>
      </c>
      <c r="E26" s="48"/>
      <c r="F26" s="19"/>
      <c r="G26" s="35"/>
    </row>
    <row r="27" spans="1:7" s="53" customFormat="1" ht="12.75">
      <c r="A27" s="32" t="s">
        <v>288</v>
      </c>
      <c r="B27" s="2" t="s">
        <v>77</v>
      </c>
      <c r="C27" s="3" t="s">
        <v>0</v>
      </c>
      <c r="D27" s="60">
        <v>1</v>
      </c>
      <c r="E27" s="48"/>
      <c r="F27" s="19"/>
      <c r="G27" s="35"/>
    </row>
    <row r="28" spans="1:7" s="53" customFormat="1" ht="12.75">
      <c r="A28" s="32" t="s">
        <v>289</v>
      </c>
      <c r="B28" s="2" t="s">
        <v>97</v>
      </c>
      <c r="C28" s="3" t="s">
        <v>0</v>
      </c>
      <c r="D28" s="60">
        <v>3</v>
      </c>
      <c r="E28" s="48"/>
      <c r="F28" s="19"/>
      <c r="G28" s="35"/>
    </row>
    <row r="29" spans="1:7" s="53" customFormat="1" ht="12.75">
      <c r="A29" s="32" t="s">
        <v>372</v>
      </c>
      <c r="B29" s="2" t="s">
        <v>371</v>
      </c>
      <c r="C29" s="3" t="s">
        <v>0</v>
      </c>
      <c r="D29" s="60">
        <v>22</v>
      </c>
      <c r="E29" s="48"/>
      <c r="F29" s="19"/>
      <c r="G29" s="35"/>
    </row>
    <row r="30" spans="1:7" s="53" customFormat="1" ht="12.75">
      <c r="A30" s="32" t="s">
        <v>375</v>
      </c>
      <c r="B30" s="2" t="s">
        <v>376</v>
      </c>
      <c r="C30" s="3" t="s">
        <v>0</v>
      </c>
      <c r="D30" s="60">
        <v>2</v>
      </c>
      <c r="E30" s="48"/>
      <c r="F30" s="19"/>
      <c r="G30" s="35"/>
    </row>
    <row r="31" spans="1:7" s="53" customFormat="1" ht="12.75">
      <c r="A31" s="32" t="s">
        <v>377</v>
      </c>
      <c r="B31" s="2" t="s">
        <v>378</v>
      </c>
      <c r="C31" s="3" t="s">
        <v>0</v>
      </c>
      <c r="D31" s="60">
        <v>2</v>
      </c>
      <c r="E31" s="48"/>
      <c r="F31" s="19"/>
      <c r="G31" s="35"/>
    </row>
    <row r="32" spans="1:7" s="11" customFormat="1" ht="12.75">
      <c r="A32" s="34"/>
      <c r="B32" s="2" t="s">
        <v>25</v>
      </c>
      <c r="C32" s="3"/>
      <c r="D32" s="14"/>
      <c r="E32" s="19"/>
      <c r="F32" s="21">
        <f>SUM(F26:F31)</f>
        <v>0</v>
      </c>
      <c r="G32" s="35"/>
    </row>
    <row r="33" spans="1:11" s="53" customFormat="1" ht="12.75">
      <c r="A33" s="37" t="s">
        <v>290</v>
      </c>
      <c r="B33" s="4" t="s">
        <v>56</v>
      </c>
      <c r="C33" s="3"/>
      <c r="D33" s="16"/>
      <c r="E33" s="21"/>
      <c r="F33" s="21"/>
      <c r="G33" s="35"/>
      <c r="J33" s="68"/>
      <c r="K33" s="68"/>
    </row>
    <row r="34" spans="1:7" s="53" customFormat="1" ht="12.75">
      <c r="A34" s="32" t="s">
        <v>291</v>
      </c>
      <c r="B34" s="1" t="s">
        <v>98</v>
      </c>
      <c r="C34" s="3" t="s">
        <v>16</v>
      </c>
      <c r="D34" s="14">
        <v>38.74</v>
      </c>
      <c r="E34" s="19"/>
      <c r="F34" s="19"/>
      <c r="G34" s="35"/>
    </row>
    <row r="35" spans="1:10" s="53" customFormat="1" ht="12.75">
      <c r="A35" s="32" t="s">
        <v>292</v>
      </c>
      <c r="B35" s="1" t="s">
        <v>78</v>
      </c>
      <c r="C35" s="3" t="s">
        <v>16</v>
      </c>
      <c r="D35" s="14">
        <f>2.85+3.31+3.17+3.65+3.39+4.1+(2.68*4)+3.3+2.52+3.42+11.07+11.39+36.3</f>
        <v>99.19</v>
      </c>
      <c r="E35" s="19"/>
      <c r="F35" s="19"/>
      <c r="G35" s="35"/>
      <c r="J35" s="76"/>
    </row>
    <row r="36" spans="1:10" s="53" customFormat="1" ht="12.75">
      <c r="A36" s="32" t="s">
        <v>293</v>
      </c>
      <c r="B36" s="1" t="s">
        <v>79</v>
      </c>
      <c r="C36" s="3" t="s">
        <v>16</v>
      </c>
      <c r="D36" s="14">
        <f>3.49+2.65+2.76+3.51+3.3+2.59+3.53+18.16+12.55+1.27+6.05+13.04+6.02+6.02+10.33+10.38</f>
        <v>105.64999999999999</v>
      </c>
      <c r="E36" s="19"/>
      <c r="F36" s="19"/>
      <c r="G36" s="35"/>
      <c r="J36" s="76"/>
    </row>
    <row r="37" spans="1:10" s="53" customFormat="1" ht="12.75">
      <c r="A37" s="32" t="s">
        <v>294</v>
      </c>
      <c r="B37" s="1" t="s">
        <v>80</v>
      </c>
      <c r="C37" s="3" t="s">
        <v>16</v>
      </c>
      <c r="D37" s="14">
        <f>13.92+9.29+4.94+3.9+1.54+3.61+3.02+4.79+4.92+3.8+13.54+2.74+2.74+(2.73*4)+(4.24*3)+2.66+2.9+3.31+3.17+3.18+33.93</f>
        <v>145.54000000000002</v>
      </c>
      <c r="E37" s="19"/>
      <c r="F37" s="19"/>
      <c r="G37" s="35"/>
      <c r="J37" s="76"/>
    </row>
    <row r="38" spans="1:10" s="53" customFormat="1" ht="12.75">
      <c r="A38" s="32" t="s">
        <v>295</v>
      </c>
      <c r="B38" s="1" t="s">
        <v>81</v>
      </c>
      <c r="C38" s="3" t="s">
        <v>16</v>
      </c>
      <c r="D38" s="55">
        <f>5.32+8.25+23.32+1.09+26.07+7.11+8.07+5.08+13.83+3.52+3.52+13.86+14.11</f>
        <v>133.15</v>
      </c>
      <c r="E38" s="19"/>
      <c r="F38" s="19"/>
      <c r="G38" s="35"/>
      <c r="J38" s="76"/>
    </row>
    <row r="39" spans="1:10" s="53" customFormat="1" ht="12.75">
      <c r="A39" s="32" t="s">
        <v>296</v>
      </c>
      <c r="B39" s="1" t="s">
        <v>82</v>
      </c>
      <c r="C39" s="3" t="s">
        <v>16</v>
      </c>
      <c r="D39" s="14">
        <f>1.83+8.57+8.29+1.35+20.03+19.61+23.52+9.93</f>
        <v>93.13</v>
      </c>
      <c r="E39" s="19"/>
      <c r="F39" s="19"/>
      <c r="G39" s="35"/>
      <c r="J39" s="76"/>
    </row>
    <row r="40" spans="1:10" s="53" customFormat="1" ht="12.75">
      <c r="A40" s="32" t="s">
        <v>297</v>
      </c>
      <c r="B40" s="1" t="s">
        <v>83</v>
      </c>
      <c r="C40" s="3" t="s">
        <v>16</v>
      </c>
      <c r="D40" s="14">
        <f>1.2+2.66+26.83+9.76+25.4+11.08</f>
        <v>76.92999999999999</v>
      </c>
      <c r="E40" s="19"/>
      <c r="F40" s="19"/>
      <c r="G40" s="35"/>
      <c r="J40" s="76"/>
    </row>
    <row r="41" spans="1:10" s="53" customFormat="1" ht="12.75">
      <c r="A41" s="32" t="s">
        <v>373</v>
      </c>
      <c r="B41" s="1" t="s">
        <v>374</v>
      </c>
      <c r="C41" s="3" t="s">
        <v>0</v>
      </c>
      <c r="D41" s="14">
        <v>4</v>
      </c>
      <c r="E41" s="19"/>
      <c r="F41" s="19"/>
      <c r="G41" s="35"/>
      <c r="J41" s="76"/>
    </row>
    <row r="42" spans="1:11" s="11" customFormat="1" ht="12.75">
      <c r="A42" s="37"/>
      <c r="B42" s="2" t="s">
        <v>25</v>
      </c>
      <c r="C42" s="3" t="s">
        <v>29</v>
      </c>
      <c r="D42" s="14"/>
      <c r="E42" s="19"/>
      <c r="F42" s="21">
        <f>SUM(F34:F41)</f>
        <v>0</v>
      </c>
      <c r="G42" s="35"/>
      <c r="K42" s="77"/>
    </row>
    <row r="43" spans="1:10" s="11" customFormat="1" ht="12.75">
      <c r="A43" s="37" t="s">
        <v>298</v>
      </c>
      <c r="B43" s="4" t="s">
        <v>46</v>
      </c>
      <c r="C43" s="3"/>
      <c r="D43" s="16"/>
      <c r="E43" s="21"/>
      <c r="F43" s="21"/>
      <c r="G43" s="35"/>
      <c r="J43" s="11" t="s">
        <v>29</v>
      </c>
    </row>
    <row r="44" spans="1:11" s="11" customFormat="1" ht="12.75">
      <c r="A44" s="32" t="s">
        <v>299</v>
      </c>
      <c r="B44" s="71" t="s">
        <v>99</v>
      </c>
      <c r="C44" s="3" t="s">
        <v>0</v>
      </c>
      <c r="D44" s="72">
        <v>25</v>
      </c>
      <c r="E44" s="19"/>
      <c r="F44" s="19"/>
      <c r="G44" s="35"/>
      <c r="K44" s="53"/>
    </row>
    <row r="45" spans="1:11" s="11" customFormat="1" ht="12.75">
      <c r="A45" s="32" t="s">
        <v>300</v>
      </c>
      <c r="B45" s="71" t="s">
        <v>100</v>
      </c>
      <c r="C45" s="3" t="s">
        <v>0</v>
      </c>
      <c r="D45" s="72">
        <v>8</v>
      </c>
      <c r="E45" s="19"/>
      <c r="F45" s="19"/>
      <c r="G45" s="35"/>
      <c r="K45" s="53"/>
    </row>
    <row r="46" spans="1:11" s="11" customFormat="1" ht="12.75">
      <c r="A46" s="32" t="s">
        <v>301</v>
      </c>
      <c r="B46" s="71" t="s">
        <v>101</v>
      </c>
      <c r="C46" s="3" t="s">
        <v>0</v>
      </c>
      <c r="D46" s="72">
        <v>41</v>
      </c>
      <c r="E46" s="19"/>
      <c r="F46" s="19"/>
      <c r="G46" s="35"/>
      <c r="K46" s="53"/>
    </row>
    <row r="47" spans="1:11" s="11" customFormat="1" ht="12.75">
      <c r="A47" s="32" t="s">
        <v>302</v>
      </c>
      <c r="B47" s="71" t="s">
        <v>102</v>
      </c>
      <c r="C47" s="3" t="s">
        <v>0</v>
      </c>
      <c r="D47" s="72">
        <v>11</v>
      </c>
      <c r="E47" s="19"/>
      <c r="F47" s="19"/>
      <c r="G47" s="35"/>
      <c r="K47" s="53"/>
    </row>
    <row r="48" spans="1:11" s="11" customFormat="1" ht="12.75">
      <c r="A48" s="32" t="s">
        <v>303</v>
      </c>
      <c r="B48" s="71" t="s">
        <v>103</v>
      </c>
      <c r="C48" s="3" t="s">
        <v>0</v>
      </c>
      <c r="D48" s="72">
        <v>2</v>
      </c>
      <c r="E48" s="19"/>
      <c r="F48" s="19"/>
      <c r="G48" s="35"/>
      <c r="K48" s="53"/>
    </row>
    <row r="49" spans="1:11" s="11" customFormat="1" ht="12.75">
      <c r="A49" s="32" t="s">
        <v>304</v>
      </c>
      <c r="B49" s="71" t="s">
        <v>104</v>
      </c>
      <c r="C49" s="3" t="s">
        <v>0</v>
      </c>
      <c r="D49" s="72">
        <v>2</v>
      </c>
      <c r="E49" s="19"/>
      <c r="F49" s="19"/>
      <c r="G49" s="35"/>
      <c r="K49" s="53"/>
    </row>
    <row r="50" spans="1:11" s="11" customFormat="1" ht="12.75">
      <c r="A50" s="32" t="s">
        <v>305</v>
      </c>
      <c r="B50" s="71" t="s">
        <v>105</v>
      </c>
      <c r="C50" s="3" t="s">
        <v>0</v>
      </c>
      <c r="D50" s="72">
        <v>3</v>
      </c>
      <c r="E50" s="19"/>
      <c r="F50" s="19"/>
      <c r="G50" s="35"/>
      <c r="K50" s="53"/>
    </row>
    <row r="51" spans="1:11" s="11" customFormat="1" ht="12.75">
      <c r="A51" s="32" t="s">
        <v>306</v>
      </c>
      <c r="B51" s="71" t="s">
        <v>106</v>
      </c>
      <c r="C51" s="3" t="s">
        <v>0</v>
      </c>
      <c r="D51" s="72">
        <v>6</v>
      </c>
      <c r="E51" s="19"/>
      <c r="F51" s="19"/>
      <c r="G51" s="35"/>
      <c r="K51" s="53"/>
    </row>
    <row r="52" spans="1:11" s="11" customFormat="1" ht="12.75">
      <c r="A52" s="32" t="s">
        <v>307</v>
      </c>
      <c r="B52" s="71" t="s">
        <v>107</v>
      </c>
      <c r="C52" s="3" t="s">
        <v>0</v>
      </c>
      <c r="D52" s="72">
        <v>4</v>
      </c>
      <c r="E52" s="19"/>
      <c r="F52" s="19"/>
      <c r="G52" s="35"/>
      <c r="K52" s="53"/>
    </row>
    <row r="53" spans="1:11" s="11" customFormat="1" ht="12.75">
      <c r="A53" s="32" t="s">
        <v>308</v>
      </c>
      <c r="B53" s="71" t="s">
        <v>108</v>
      </c>
      <c r="C53" s="3" t="s">
        <v>0</v>
      </c>
      <c r="D53" s="72">
        <v>6</v>
      </c>
      <c r="E53" s="19"/>
      <c r="F53" s="19"/>
      <c r="G53" s="35"/>
      <c r="K53" s="53"/>
    </row>
    <row r="54" spans="1:11" s="11" customFormat="1" ht="12.75">
      <c r="A54" s="32" t="s">
        <v>309</v>
      </c>
      <c r="B54" s="71" t="s">
        <v>109</v>
      </c>
      <c r="C54" s="3" t="s">
        <v>0</v>
      </c>
      <c r="D54" s="72">
        <v>4</v>
      </c>
      <c r="E54" s="19"/>
      <c r="F54" s="19"/>
      <c r="G54" s="35"/>
      <c r="K54" s="53"/>
    </row>
    <row r="55" spans="1:11" s="11" customFormat="1" ht="12.75">
      <c r="A55" s="32" t="s">
        <v>310</v>
      </c>
      <c r="B55" s="71" t="s">
        <v>110</v>
      </c>
      <c r="C55" s="3" t="s">
        <v>0</v>
      </c>
      <c r="D55" s="72">
        <v>4</v>
      </c>
      <c r="E55" s="19"/>
      <c r="F55" s="19"/>
      <c r="G55" s="35"/>
      <c r="K55" s="53"/>
    </row>
    <row r="56" spans="1:11" s="11" customFormat="1" ht="12.75">
      <c r="A56" s="32" t="s">
        <v>311</v>
      </c>
      <c r="B56" s="71" t="s">
        <v>111</v>
      </c>
      <c r="C56" s="3" t="s">
        <v>0</v>
      </c>
      <c r="D56" s="72">
        <v>6</v>
      </c>
      <c r="E56" s="19"/>
      <c r="F56" s="19"/>
      <c r="G56" s="35"/>
      <c r="K56" s="53"/>
    </row>
    <row r="57" spans="1:11" s="11" customFormat="1" ht="12.75">
      <c r="A57" s="32" t="s">
        <v>312</v>
      </c>
      <c r="B57" s="71" t="s">
        <v>115</v>
      </c>
      <c r="C57" s="3" t="s">
        <v>0</v>
      </c>
      <c r="D57" s="72">
        <v>2</v>
      </c>
      <c r="E57" s="19"/>
      <c r="F57" s="19"/>
      <c r="G57" s="35"/>
      <c r="K57" s="53"/>
    </row>
    <row r="58" spans="1:7" s="11" customFormat="1" ht="12.75">
      <c r="A58" s="37"/>
      <c r="B58" s="2" t="s">
        <v>25</v>
      </c>
      <c r="C58" s="3" t="s">
        <v>29</v>
      </c>
      <c r="D58" s="14"/>
      <c r="E58" s="19"/>
      <c r="F58" s="21">
        <f>SUM(F44:F57)</f>
        <v>0</v>
      </c>
      <c r="G58" s="35"/>
    </row>
    <row r="59" spans="1:7" s="11" customFormat="1" ht="12.75">
      <c r="A59" s="37" t="s">
        <v>316</v>
      </c>
      <c r="B59" s="4" t="s">
        <v>23</v>
      </c>
      <c r="C59" s="3"/>
      <c r="D59" s="14"/>
      <c r="E59" s="19"/>
      <c r="F59" s="21"/>
      <c r="G59" s="35"/>
    </row>
    <row r="60" spans="1:7" s="11" customFormat="1" ht="12.75">
      <c r="A60" s="32" t="s">
        <v>317</v>
      </c>
      <c r="B60" s="2" t="s">
        <v>84</v>
      </c>
      <c r="C60" s="3" t="s">
        <v>29</v>
      </c>
      <c r="D60" s="14" t="s">
        <v>29</v>
      </c>
      <c r="E60" s="19"/>
      <c r="F60" s="19" t="s">
        <v>29</v>
      </c>
      <c r="G60" s="35"/>
    </row>
    <row r="61" spans="1:7" s="11" customFormat="1" ht="12.75">
      <c r="A61" s="32" t="s">
        <v>313</v>
      </c>
      <c r="B61" s="2" t="s">
        <v>113</v>
      </c>
      <c r="C61" s="3" t="s">
        <v>16</v>
      </c>
      <c r="D61" s="14">
        <f>2.9+2.9+(1.98*3)+(2*8)+(1.4*12)+(0.65*2)+2.88+1.96+3.4+(3.4*2)+(2.3*2)+2.89+(3.3*3)+(3.3*2)+(2.22*2)</f>
        <v>89.30999999999997</v>
      </c>
      <c r="E61" s="19"/>
      <c r="F61" s="19"/>
      <c r="G61" s="35"/>
    </row>
    <row r="62" spans="1:7" s="11" customFormat="1" ht="12.75">
      <c r="A62" s="32" t="s">
        <v>314</v>
      </c>
      <c r="B62" s="2" t="s">
        <v>112</v>
      </c>
      <c r="C62" s="3" t="s">
        <v>0</v>
      </c>
      <c r="D62" s="14">
        <f>3+3+6+4+6+6+4+4+2+4+3+2+3+6+4+3+9+6+4</f>
        <v>82</v>
      </c>
      <c r="E62" s="19"/>
      <c r="F62" s="19"/>
      <c r="G62" s="35"/>
    </row>
    <row r="63" spans="1:7" s="11" customFormat="1" ht="12.75">
      <c r="A63" s="32" t="s">
        <v>318</v>
      </c>
      <c r="B63" s="2" t="s">
        <v>114</v>
      </c>
      <c r="C63" s="3" t="s">
        <v>0</v>
      </c>
      <c r="D63" s="14">
        <f>3+2+3+1+1+2+2+1</f>
        <v>15</v>
      </c>
      <c r="E63" s="19"/>
      <c r="F63" s="19"/>
      <c r="G63" s="35"/>
    </row>
    <row r="64" spans="1:7" s="11" customFormat="1" ht="12.75">
      <c r="A64" s="32" t="s">
        <v>313</v>
      </c>
      <c r="B64" s="2" t="s">
        <v>85</v>
      </c>
      <c r="C64" s="3" t="s">
        <v>0</v>
      </c>
      <c r="D64" s="14">
        <v>6</v>
      </c>
      <c r="E64" s="19"/>
      <c r="F64" s="19"/>
      <c r="G64" s="35"/>
    </row>
    <row r="65" spans="1:7" s="11" customFormat="1" ht="12.75">
      <c r="A65" s="32" t="s">
        <v>314</v>
      </c>
      <c r="B65" s="2" t="s">
        <v>86</v>
      </c>
      <c r="C65" s="3" t="s">
        <v>15</v>
      </c>
      <c r="D65" s="14">
        <v>1</v>
      </c>
      <c r="E65" s="19"/>
      <c r="F65" s="19"/>
      <c r="G65" s="35"/>
    </row>
    <row r="66" spans="1:7" s="11" customFormat="1" ht="12.75">
      <c r="A66" s="34"/>
      <c r="B66" s="2" t="s">
        <v>25</v>
      </c>
      <c r="C66" s="3"/>
      <c r="D66" s="14"/>
      <c r="E66" s="19"/>
      <c r="F66" s="21">
        <f>SUM(F61:F65)</f>
        <v>0</v>
      </c>
      <c r="G66" s="35"/>
    </row>
    <row r="67" spans="1:7" ht="12.75">
      <c r="A67" s="34"/>
      <c r="B67" s="4" t="s">
        <v>315</v>
      </c>
      <c r="C67" s="3"/>
      <c r="D67" s="14"/>
      <c r="E67" s="19"/>
      <c r="F67" s="21"/>
      <c r="G67" s="35">
        <f>F66+F58+F42++F32</f>
        <v>0</v>
      </c>
    </row>
    <row r="68" spans="1:7" s="11" customFormat="1" ht="12.75">
      <c r="A68" s="54"/>
      <c r="B68" s="55"/>
      <c r="C68" s="203"/>
      <c r="D68" s="56"/>
      <c r="E68" s="57"/>
      <c r="F68" s="57"/>
      <c r="G68" s="58"/>
    </row>
    <row r="69" spans="1:7" s="11" customFormat="1" ht="15.75">
      <c r="A69" s="30" t="s">
        <v>6</v>
      </c>
      <c r="B69" s="7" t="s">
        <v>9</v>
      </c>
      <c r="C69" s="9"/>
      <c r="D69" s="15"/>
      <c r="E69" s="20"/>
      <c r="F69" s="20"/>
      <c r="G69" s="36"/>
    </row>
    <row r="70" spans="1:7" ht="12.75">
      <c r="A70" s="37" t="s">
        <v>8</v>
      </c>
      <c r="B70" s="4" t="s">
        <v>24</v>
      </c>
      <c r="C70" s="3"/>
      <c r="D70" s="14"/>
      <c r="E70" s="19"/>
      <c r="F70" s="19"/>
      <c r="G70" s="33"/>
    </row>
    <row r="71" spans="1:11" ht="12.75">
      <c r="A71" s="32" t="s">
        <v>36</v>
      </c>
      <c r="B71" s="1" t="s">
        <v>325</v>
      </c>
      <c r="C71" s="3" t="s">
        <v>14</v>
      </c>
      <c r="D71" s="14">
        <v>242.4</v>
      </c>
      <c r="E71" s="19"/>
      <c r="F71" s="19"/>
      <c r="G71" s="33"/>
      <c r="K71" s="50" t="s">
        <v>29</v>
      </c>
    </row>
    <row r="72" spans="1:7" ht="12.75">
      <c r="A72" s="32" t="s">
        <v>44</v>
      </c>
      <c r="B72" s="1" t="s">
        <v>326</v>
      </c>
      <c r="C72" s="3" t="s">
        <v>14</v>
      </c>
      <c r="D72" s="14">
        <v>14.07</v>
      </c>
      <c r="E72" s="19"/>
      <c r="F72" s="19"/>
      <c r="G72" s="33"/>
    </row>
    <row r="73" spans="1:7" ht="12.75">
      <c r="A73" s="32" t="s">
        <v>45</v>
      </c>
      <c r="B73" s="1" t="s">
        <v>327</v>
      </c>
      <c r="C73" s="3" t="s">
        <v>14</v>
      </c>
      <c r="D73" s="14">
        <v>35.78</v>
      </c>
      <c r="E73" s="19"/>
      <c r="F73" s="19"/>
      <c r="G73" s="33"/>
    </row>
    <row r="74" spans="1:7" ht="12.75">
      <c r="A74" s="32" t="s">
        <v>52</v>
      </c>
      <c r="B74" s="1" t="s">
        <v>328</v>
      </c>
      <c r="C74" s="3" t="s">
        <v>14</v>
      </c>
      <c r="D74" s="14">
        <v>439.26</v>
      </c>
      <c r="E74" s="19"/>
      <c r="F74" s="19"/>
      <c r="G74" s="33"/>
    </row>
    <row r="75" spans="1:7" ht="12.75">
      <c r="A75" s="32" t="s">
        <v>319</v>
      </c>
      <c r="B75" s="1" t="s">
        <v>329</v>
      </c>
      <c r="C75" s="3" t="s">
        <v>14</v>
      </c>
      <c r="D75" s="14">
        <v>37.5</v>
      </c>
      <c r="E75" s="19"/>
      <c r="F75" s="19"/>
      <c r="G75" s="33"/>
    </row>
    <row r="76" spans="1:7" ht="12.75">
      <c r="A76" s="32" t="s">
        <v>320</v>
      </c>
      <c r="B76" s="1" t="s">
        <v>330</v>
      </c>
      <c r="C76" s="3" t="s">
        <v>14</v>
      </c>
      <c r="D76" s="14">
        <v>15.54</v>
      </c>
      <c r="E76" s="19"/>
      <c r="F76" s="19"/>
      <c r="G76" s="33"/>
    </row>
    <row r="77" spans="1:7" ht="12.75">
      <c r="A77" s="32" t="s">
        <v>321</v>
      </c>
      <c r="B77" s="1" t="s">
        <v>331</v>
      </c>
      <c r="C77" s="3" t="s">
        <v>14</v>
      </c>
      <c r="D77" s="14">
        <v>8.76</v>
      </c>
      <c r="E77" s="19"/>
      <c r="F77" s="19"/>
      <c r="G77" s="33"/>
    </row>
    <row r="78" spans="1:7" ht="12.75">
      <c r="A78" s="32" t="s">
        <v>322</v>
      </c>
      <c r="B78" s="1" t="s">
        <v>332</v>
      </c>
      <c r="C78" s="3" t="s">
        <v>14</v>
      </c>
      <c r="D78" s="14">
        <v>32.34</v>
      </c>
      <c r="E78" s="19"/>
      <c r="F78" s="19"/>
      <c r="G78" s="33"/>
    </row>
    <row r="79" spans="1:7" ht="12.75">
      <c r="A79" s="32" t="s">
        <v>323</v>
      </c>
      <c r="B79" s="1" t="s">
        <v>333</v>
      </c>
      <c r="C79" s="3" t="s">
        <v>14</v>
      </c>
      <c r="D79" s="14">
        <v>18.54</v>
      </c>
      <c r="E79" s="19"/>
      <c r="F79" s="19"/>
      <c r="G79" s="33"/>
    </row>
    <row r="80" spans="1:11" ht="12.75">
      <c r="A80" s="32" t="s">
        <v>324</v>
      </c>
      <c r="B80" s="1" t="s">
        <v>87</v>
      </c>
      <c r="C80" s="3" t="s">
        <v>16</v>
      </c>
      <c r="D80" s="49">
        <f>2.19+2.24+2.23+2.56+1.72+1.72</f>
        <v>12.660000000000002</v>
      </c>
      <c r="E80" s="19"/>
      <c r="F80" s="19"/>
      <c r="G80" s="33"/>
      <c r="K80" s="50" t="s">
        <v>29</v>
      </c>
    </row>
    <row r="81" spans="1:7" ht="12.75">
      <c r="A81" s="32"/>
      <c r="B81" s="1" t="s">
        <v>69</v>
      </c>
      <c r="C81" s="3"/>
      <c r="D81" s="49"/>
      <c r="E81" s="19"/>
      <c r="F81" s="21">
        <f>SUM(F71:F80)</f>
        <v>0</v>
      </c>
      <c r="G81" s="33"/>
    </row>
    <row r="82" spans="1:7" ht="12.75">
      <c r="A82" s="37" t="s">
        <v>334</v>
      </c>
      <c r="B82" s="4" t="s">
        <v>116</v>
      </c>
      <c r="C82" s="3"/>
      <c r="D82" s="14"/>
      <c r="E82" s="19"/>
      <c r="F82" s="19"/>
      <c r="G82" s="33"/>
    </row>
    <row r="83" spans="1:7" ht="12.75">
      <c r="A83" s="32" t="s">
        <v>335</v>
      </c>
      <c r="B83" s="1" t="s">
        <v>124</v>
      </c>
      <c r="C83" s="3" t="s">
        <v>14</v>
      </c>
      <c r="D83" s="14">
        <f>16*2</f>
        <v>32</v>
      </c>
      <c r="E83" s="19"/>
      <c r="F83" s="19"/>
      <c r="G83" s="33"/>
    </row>
    <row r="84" spans="1:7" ht="12.75">
      <c r="A84" s="32"/>
      <c r="B84" s="1" t="s">
        <v>69</v>
      </c>
      <c r="C84" s="3"/>
      <c r="D84" s="14"/>
      <c r="E84" s="19"/>
      <c r="F84" s="21">
        <f>SUM(F83:F83)</f>
        <v>0</v>
      </c>
      <c r="G84" s="33"/>
    </row>
    <row r="85" spans="1:7" ht="12.75">
      <c r="A85" s="34"/>
      <c r="B85" s="4" t="s">
        <v>367</v>
      </c>
      <c r="C85" s="3"/>
      <c r="D85" s="14"/>
      <c r="E85" s="19"/>
      <c r="F85" s="21"/>
      <c r="G85" s="35">
        <f>F84+F81</f>
        <v>0</v>
      </c>
    </row>
    <row r="86" spans="1:7" ht="12.75">
      <c r="A86" s="54"/>
      <c r="B86" s="55"/>
      <c r="C86" s="203"/>
      <c r="D86" s="56"/>
      <c r="E86" s="57"/>
      <c r="F86" s="57"/>
      <c r="G86" s="58"/>
    </row>
    <row r="87" spans="1:7" s="11" customFormat="1" ht="15.75">
      <c r="A87" s="30" t="s">
        <v>7</v>
      </c>
      <c r="B87" s="7" t="s">
        <v>11</v>
      </c>
      <c r="C87" s="9"/>
      <c r="D87" s="15"/>
      <c r="E87" s="20"/>
      <c r="F87" s="20"/>
      <c r="G87" s="36"/>
    </row>
    <row r="88" spans="1:7" s="61" customFormat="1" ht="12.75">
      <c r="A88" s="37" t="s">
        <v>336</v>
      </c>
      <c r="B88" s="4" t="s">
        <v>284</v>
      </c>
      <c r="C88" s="5"/>
      <c r="D88" s="16"/>
      <c r="E88" s="21"/>
      <c r="F88" s="21"/>
      <c r="G88" s="35"/>
    </row>
    <row r="89" spans="1:7" s="61" customFormat="1" ht="12.75">
      <c r="A89" s="78" t="s">
        <v>337</v>
      </c>
      <c r="B89" s="182" t="s">
        <v>535</v>
      </c>
      <c r="C89" s="3" t="s">
        <v>29</v>
      </c>
      <c r="D89" s="14" t="s">
        <v>29</v>
      </c>
      <c r="E89" s="19"/>
      <c r="F89" s="19"/>
      <c r="G89" s="35"/>
    </row>
    <row r="90" spans="1:7" s="61" customFormat="1" ht="12.75">
      <c r="A90" s="181"/>
      <c r="B90" s="184" t="s">
        <v>536</v>
      </c>
      <c r="C90" s="3"/>
      <c r="D90" s="14"/>
      <c r="E90" s="19"/>
      <c r="F90" s="19"/>
      <c r="G90" s="35"/>
    </row>
    <row r="91" spans="1:7" s="61" customFormat="1" ht="12.75">
      <c r="A91" s="181"/>
      <c r="B91" s="184" t="s">
        <v>537</v>
      </c>
      <c r="C91" s="3"/>
      <c r="D91" s="14"/>
      <c r="E91" s="19"/>
      <c r="F91" s="19"/>
      <c r="G91" s="35"/>
    </row>
    <row r="92" spans="1:7" s="61" customFormat="1" ht="12.75">
      <c r="A92" s="181"/>
      <c r="B92" s="185" t="s">
        <v>538</v>
      </c>
      <c r="C92" s="3" t="s">
        <v>70</v>
      </c>
      <c r="D92" s="14">
        <v>344</v>
      </c>
      <c r="E92" s="19"/>
      <c r="F92" s="19"/>
      <c r="G92" s="35"/>
    </row>
    <row r="93" spans="1:7" s="61" customFormat="1" ht="12.75">
      <c r="A93" s="181"/>
      <c r="B93" s="185" t="s">
        <v>539</v>
      </c>
      <c r="C93" s="3" t="s">
        <v>70</v>
      </c>
      <c r="D93" s="14">
        <v>344</v>
      </c>
      <c r="E93" s="19"/>
      <c r="F93" s="19"/>
      <c r="G93" s="35"/>
    </row>
    <row r="94" spans="1:7" s="61" customFormat="1" ht="12.75">
      <c r="A94" s="181"/>
      <c r="B94" s="185" t="s">
        <v>540</v>
      </c>
      <c r="C94" s="3" t="s">
        <v>70</v>
      </c>
      <c r="D94" s="14">
        <v>344</v>
      </c>
      <c r="E94" s="19"/>
      <c r="F94" s="19"/>
      <c r="G94" s="35"/>
    </row>
    <row r="95" spans="1:7" s="61" customFormat="1" ht="12.75">
      <c r="A95" s="181"/>
      <c r="B95" s="185" t="s">
        <v>541</v>
      </c>
      <c r="C95" s="3" t="s">
        <v>70</v>
      </c>
      <c r="D95" s="14">
        <v>344</v>
      </c>
      <c r="E95" s="19"/>
      <c r="F95" s="19"/>
      <c r="G95" s="35"/>
    </row>
    <row r="96" spans="1:7" s="61" customFormat="1" ht="12.75">
      <c r="A96" s="181"/>
      <c r="B96" s="185" t="s">
        <v>542</v>
      </c>
      <c r="C96" s="3" t="s">
        <v>70</v>
      </c>
      <c r="D96" s="14">
        <v>344</v>
      </c>
      <c r="E96" s="19"/>
      <c r="F96" s="19"/>
      <c r="G96" s="35"/>
    </row>
    <row r="97" spans="1:7" s="61" customFormat="1" ht="12.75">
      <c r="A97" s="181"/>
      <c r="B97" s="185" t="s">
        <v>543</v>
      </c>
      <c r="C97" s="3" t="s">
        <v>70</v>
      </c>
      <c r="D97" s="14">
        <v>344</v>
      </c>
      <c r="E97" s="19"/>
      <c r="F97" s="19"/>
      <c r="G97" s="35"/>
    </row>
    <row r="98" spans="1:7" s="61" customFormat="1" ht="12.75">
      <c r="A98" s="181"/>
      <c r="B98" s="185" t="s">
        <v>544</v>
      </c>
      <c r="C98" s="3" t="s">
        <v>70</v>
      </c>
      <c r="D98" s="14">
        <v>344</v>
      </c>
      <c r="E98" s="19"/>
      <c r="F98" s="19"/>
      <c r="G98" s="35"/>
    </row>
    <row r="99" spans="1:7" s="61" customFormat="1" ht="12.75">
      <c r="A99" s="181"/>
      <c r="B99" s="185" t="s">
        <v>545</v>
      </c>
      <c r="C99" s="3" t="s">
        <v>70</v>
      </c>
      <c r="D99" s="14">
        <v>344</v>
      </c>
      <c r="E99" s="19"/>
      <c r="F99" s="19"/>
      <c r="G99" s="35"/>
    </row>
    <row r="100" spans="1:7" s="61" customFormat="1" ht="12.75">
      <c r="A100" s="181"/>
      <c r="B100" s="185" t="s">
        <v>546</v>
      </c>
      <c r="C100" s="3" t="s">
        <v>70</v>
      </c>
      <c r="D100" s="14">
        <v>344</v>
      </c>
      <c r="E100" s="19"/>
      <c r="F100" s="19"/>
      <c r="G100" s="35"/>
    </row>
    <row r="101" spans="1:7" s="61" customFormat="1" ht="12.75">
      <c r="A101" s="181"/>
      <c r="B101" s="185" t="s">
        <v>547</v>
      </c>
      <c r="C101" s="3" t="s">
        <v>70</v>
      </c>
      <c r="D101" s="14">
        <v>344</v>
      </c>
      <c r="E101" s="19"/>
      <c r="F101" s="19"/>
      <c r="G101" s="35"/>
    </row>
    <row r="102" spans="1:7" s="61" customFormat="1" ht="12.75">
      <c r="A102" s="181"/>
      <c r="B102" s="185" t="s">
        <v>548</v>
      </c>
      <c r="C102" s="3" t="s">
        <v>70</v>
      </c>
      <c r="D102" s="14">
        <v>344</v>
      </c>
      <c r="E102" s="19"/>
      <c r="F102" s="19"/>
      <c r="G102" s="35"/>
    </row>
    <row r="103" spans="1:7" s="61" customFormat="1" ht="12.75">
      <c r="A103" s="181"/>
      <c r="B103" s="185" t="s">
        <v>549</v>
      </c>
      <c r="C103" s="3" t="s">
        <v>70</v>
      </c>
      <c r="D103" s="14">
        <v>344</v>
      </c>
      <c r="E103" s="19"/>
      <c r="F103" s="19"/>
      <c r="G103" s="35"/>
    </row>
    <row r="104" spans="1:7" s="61" customFormat="1" ht="12.75">
      <c r="A104" s="181"/>
      <c r="B104" s="186" t="s">
        <v>550</v>
      </c>
      <c r="C104" s="3"/>
      <c r="D104" s="14"/>
      <c r="E104" s="19"/>
      <c r="F104" s="19"/>
      <c r="G104" s="35"/>
    </row>
    <row r="105" spans="1:7" s="61" customFormat="1" ht="12.75">
      <c r="A105" s="181"/>
      <c r="B105" s="185" t="s">
        <v>551</v>
      </c>
      <c r="C105" s="3" t="s">
        <v>70</v>
      </c>
      <c r="D105" s="14">
        <v>344</v>
      </c>
      <c r="E105" s="19"/>
      <c r="F105" s="19"/>
      <c r="G105" s="35"/>
    </row>
    <row r="106" spans="1:7" s="61" customFormat="1" ht="12.75">
      <c r="A106" s="181"/>
      <c r="B106" s="185" t="s">
        <v>552</v>
      </c>
      <c r="C106" s="3" t="s">
        <v>70</v>
      </c>
      <c r="D106" s="14">
        <v>344</v>
      </c>
      <c r="E106" s="19"/>
      <c r="F106" s="19"/>
      <c r="G106" s="35"/>
    </row>
    <row r="107" spans="1:7" s="61" customFormat="1" ht="12.75">
      <c r="A107" s="181"/>
      <c r="B107" s="186" t="s">
        <v>553</v>
      </c>
      <c r="C107" s="3"/>
      <c r="D107" s="14"/>
      <c r="E107" s="19"/>
      <c r="F107" s="19"/>
      <c r="G107" s="35"/>
    </row>
    <row r="108" spans="1:7" s="61" customFormat="1" ht="12.75">
      <c r="A108" s="181"/>
      <c r="B108" s="185" t="s">
        <v>554</v>
      </c>
      <c r="C108" s="3" t="s">
        <v>70</v>
      </c>
      <c r="D108" s="14">
        <v>344</v>
      </c>
      <c r="E108" s="19"/>
      <c r="F108" s="19"/>
      <c r="G108" s="35"/>
    </row>
    <row r="109" spans="1:7" s="61" customFormat="1" ht="12.75">
      <c r="A109" s="181"/>
      <c r="B109" s="185" t="s">
        <v>555</v>
      </c>
      <c r="C109" s="3" t="s">
        <v>70</v>
      </c>
      <c r="D109" s="14">
        <v>344</v>
      </c>
      <c r="E109" s="19"/>
      <c r="F109" s="19"/>
      <c r="G109" s="35"/>
    </row>
    <row r="110" spans="1:7" s="61" customFormat="1" ht="12.75">
      <c r="A110" s="181"/>
      <c r="B110" s="185" t="s">
        <v>556</v>
      </c>
      <c r="C110" s="3" t="s">
        <v>70</v>
      </c>
      <c r="D110" s="14">
        <v>344</v>
      </c>
      <c r="E110" s="19"/>
      <c r="F110" s="19"/>
      <c r="G110" s="35"/>
    </row>
    <row r="111" spans="1:7" s="61" customFormat="1" ht="12.75">
      <c r="A111" s="181"/>
      <c r="B111" s="185" t="s">
        <v>557</v>
      </c>
      <c r="C111" s="3" t="s">
        <v>70</v>
      </c>
      <c r="D111" s="14">
        <v>344</v>
      </c>
      <c r="E111" s="19"/>
      <c r="F111" s="19"/>
      <c r="G111" s="35"/>
    </row>
    <row r="112" spans="1:7" s="61" customFormat="1" ht="12.75">
      <c r="A112" s="181"/>
      <c r="B112" s="185" t="s">
        <v>558</v>
      </c>
      <c r="C112" s="3" t="s">
        <v>70</v>
      </c>
      <c r="D112" s="14">
        <v>344</v>
      </c>
      <c r="E112" s="19"/>
      <c r="F112" s="19"/>
      <c r="G112" s="35"/>
    </row>
    <row r="113" spans="1:7" s="61" customFormat="1" ht="12.75">
      <c r="A113" s="181"/>
      <c r="B113" s="185" t="s">
        <v>559</v>
      </c>
      <c r="C113" s="3" t="s">
        <v>70</v>
      </c>
      <c r="D113" s="14">
        <v>344</v>
      </c>
      <c r="E113" s="19"/>
      <c r="F113" s="19"/>
      <c r="G113" s="35"/>
    </row>
    <row r="114" spans="1:7" s="61" customFormat="1" ht="12.75">
      <c r="A114" s="181"/>
      <c r="B114" s="185" t="s">
        <v>560</v>
      </c>
      <c r="C114" s="3" t="s">
        <v>70</v>
      </c>
      <c r="D114" s="14">
        <v>344</v>
      </c>
      <c r="E114" s="19"/>
      <c r="F114" s="19"/>
      <c r="G114" s="35"/>
    </row>
    <row r="115" spans="1:7" s="61" customFormat="1" ht="12.75">
      <c r="A115" s="181"/>
      <c r="B115" s="185" t="s">
        <v>561</v>
      </c>
      <c r="C115" s="3" t="s">
        <v>70</v>
      </c>
      <c r="D115" s="14">
        <v>344</v>
      </c>
      <c r="E115" s="19"/>
      <c r="F115" s="19"/>
      <c r="G115" s="35"/>
    </row>
    <row r="116" spans="1:7" s="61" customFormat="1" ht="12.75">
      <c r="A116" s="181"/>
      <c r="B116" s="185" t="s">
        <v>562</v>
      </c>
      <c r="C116" s="3" t="s">
        <v>70</v>
      </c>
      <c r="D116" s="14">
        <v>344</v>
      </c>
      <c r="E116" s="19"/>
      <c r="F116" s="19"/>
      <c r="G116" s="35"/>
    </row>
    <row r="117" spans="1:7" s="61" customFormat="1" ht="12.75">
      <c r="A117" s="181"/>
      <c r="B117" s="185" t="s">
        <v>563</v>
      </c>
      <c r="C117" s="3" t="s">
        <v>70</v>
      </c>
      <c r="D117" s="14">
        <v>344</v>
      </c>
      <c r="E117" s="19"/>
      <c r="F117" s="19"/>
      <c r="G117" s="35"/>
    </row>
    <row r="118" spans="1:7" s="61" customFormat="1" ht="12.75">
      <c r="A118" s="181"/>
      <c r="B118" s="185" t="s">
        <v>564</v>
      </c>
      <c r="C118" s="3" t="s">
        <v>70</v>
      </c>
      <c r="D118" s="14">
        <v>344</v>
      </c>
      <c r="E118" s="19"/>
      <c r="F118" s="19"/>
      <c r="G118" s="35"/>
    </row>
    <row r="119" spans="1:7" s="61" customFormat="1" ht="12.75">
      <c r="A119" s="181"/>
      <c r="B119" s="185" t="s">
        <v>565</v>
      </c>
      <c r="C119" s="3" t="s">
        <v>70</v>
      </c>
      <c r="D119" s="14">
        <v>344</v>
      </c>
      <c r="E119" s="19"/>
      <c r="F119" s="19"/>
      <c r="G119" s="35"/>
    </row>
    <row r="120" spans="1:7" s="61" customFormat="1" ht="12.75">
      <c r="A120" s="181"/>
      <c r="B120" s="185" t="s">
        <v>566</v>
      </c>
      <c r="C120" s="3" t="s">
        <v>70</v>
      </c>
      <c r="D120" s="14">
        <v>344</v>
      </c>
      <c r="E120" s="19"/>
      <c r="F120" s="19"/>
      <c r="G120" s="35"/>
    </row>
    <row r="121" spans="1:7" s="61" customFormat="1" ht="12.75">
      <c r="A121" s="181"/>
      <c r="B121" s="185" t="s">
        <v>567</v>
      </c>
      <c r="C121" s="3" t="s">
        <v>70</v>
      </c>
      <c r="D121" s="14">
        <v>344</v>
      </c>
      <c r="E121" s="19"/>
      <c r="F121" s="19"/>
      <c r="G121" s="35"/>
    </row>
    <row r="122" spans="1:7" s="61" customFormat="1" ht="12.75">
      <c r="A122" s="181"/>
      <c r="B122" s="184" t="s">
        <v>568</v>
      </c>
      <c r="C122" s="3"/>
      <c r="D122" s="14"/>
      <c r="E122" s="19"/>
      <c r="F122" s="19"/>
      <c r="G122" s="35"/>
    </row>
    <row r="123" spans="1:7" s="61" customFormat="1" ht="12.75">
      <c r="A123" s="181"/>
      <c r="B123" s="187" t="s">
        <v>569</v>
      </c>
      <c r="C123" s="3" t="s">
        <v>15</v>
      </c>
      <c r="D123" s="14">
        <v>1</v>
      </c>
      <c r="E123" s="19"/>
      <c r="F123" s="19"/>
      <c r="G123" s="35"/>
    </row>
    <row r="124" spans="1:7" s="61" customFormat="1" ht="12.75">
      <c r="A124" s="181"/>
      <c r="B124" s="187" t="s">
        <v>570</v>
      </c>
      <c r="C124" s="3" t="s">
        <v>15</v>
      </c>
      <c r="D124" s="14">
        <v>1</v>
      </c>
      <c r="E124" s="19"/>
      <c r="F124" s="19"/>
      <c r="G124" s="35"/>
    </row>
    <row r="125" spans="1:7" s="61" customFormat="1" ht="12.75">
      <c r="A125" s="32"/>
      <c r="B125" s="1" t="s">
        <v>69</v>
      </c>
      <c r="C125" s="3"/>
      <c r="D125" s="49"/>
      <c r="E125" s="19"/>
      <c r="F125" s="21">
        <f>SUM(F92:F124)</f>
        <v>0</v>
      </c>
      <c r="G125" s="35"/>
    </row>
    <row r="126" spans="1:7" s="61" customFormat="1" ht="12.75">
      <c r="A126" s="78" t="s">
        <v>338</v>
      </c>
      <c r="B126" s="182" t="s">
        <v>285</v>
      </c>
      <c r="C126" s="3" t="s">
        <v>29</v>
      </c>
      <c r="D126" s="14" t="s">
        <v>29</v>
      </c>
      <c r="E126" s="19"/>
      <c r="F126" s="19"/>
      <c r="G126" s="35"/>
    </row>
    <row r="127" spans="1:7" s="61" customFormat="1" ht="12.75">
      <c r="A127" s="183"/>
      <c r="B127" s="188" t="s">
        <v>536</v>
      </c>
      <c r="C127" s="3"/>
      <c r="D127" s="14"/>
      <c r="E127" s="19"/>
      <c r="F127" s="19"/>
      <c r="G127" s="35"/>
    </row>
    <row r="128" spans="1:7" s="61" customFormat="1" ht="51">
      <c r="A128" s="181"/>
      <c r="B128" s="189" t="s">
        <v>571</v>
      </c>
      <c r="C128" s="204" t="s">
        <v>70</v>
      </c>
      <c r="D128" s="212">
        <v>1</v>
      </c>
      <c r="E128" s="185"/>
      <c r="F128" s="185"/>
      <c r="G128" s="35"/>
    </row>
    <row r="129" spans="1:7" s="61" customFormat="1" ht="12.75">
      <c r="A129" s="181"/>
      <c r="B129" s="185" t="s">
        <v>572</v>
      </c>
      <c r="C129" s="204" t="s">
        <v>70</v>
      </c>
      <c r="D129" s="213">
        <v>320</v>
      </c>
      <c r="E129" s="187"/>
      <c r="F129" s="187"/>
      <c r="G129" s="35"/>
    </row>
    <row r="130" spans="1:7" s="61" customFormat="1" ht="12.75">
      <c r="A130" s="181"/>
      <c r="B130" s="185" t="s">
        <v>573</v>
      </c>
      <c r="C130" s="204" t="s">
        <v>70</v>
      </c>
      <c r="D130" s="213">
        <v>320</v>
      </c>
      <c r="E130" s="187"/>
      <c r="F130" s="187"/>
      <c r="G130" s="35"/>
    </row>
    <row r="131" spans="1:7" s="61" customFormat="1" ht="12.75">
      <c r="A131" s="181"/>
      <c r="B131" s="185" t="s">
        <v>574</v>
      </c>
      <c r="C131" s="204" t="s">
        <v>70</v>
      </c>
      <c r="D131" s="213">
        <v>320</v>
      </c>
      <c r="E131" s="187"/>
      <c r="F131" s="187"/>
      <c r="G131" s="35"/>
    </row>
    <row r="132" spans="1:7" s="61" customFormat="1" ht="12.75">
      <c r="A132" s="181"/>
      <c r="B132" s="185" t="s">
        <v>575</v>
      </c>
      <c r="C132" s="204" t="s">
        <v>70</v>
      </c>
      <c r="D132" s="213">
        <v>320</v>
      </c>
      <c r="E132" s="187"/>
      <c r="F132" s="187"/>
      <c r="G132" s="35"/>
    </row>
    <row r="133" spans="1:7" s="61" customFormat="1" ht="12.75">
      <c r="A133" s="181"/>
      <c r="B133" s="185" t="s">
        <v>576</v>
      </c>
      <c r="C133" s="204" t="s">
        <v>70</v>
      </c>
      <c r="D133" s="213">
        <v>320</v>
      </c>
      <c r="E133" s="187"/>
      <c r="F133" s="187"/>
      <c r="G133" s="35"/>
    </row>
    <row r="134" spans="1:7" s="61" customFormat="1" ht="12.75">
      <c r="A134" s="181"/>
      <c r="B134" s="185" t="s">
        <v>577</v>
      </c>
      <c r="C134" s="204" t="s">
        <v>70</v>
      </c>
      <c r="D134" s="213">
        <v>320</v>
      </c>
      <c r="E134" s="187"/>
      <c r="F134" s="187"/>
      <c r="G134" s="35"/>
    </row>
    <row r="135" spans="1:7" s="61" customFormat="1" ht="25.5">
      <c r="A135" s="181"/>
      <c r="B135" s="189" t="s">
        <v>578</v>
      </c>
      <c r="C135" s="204" t="s">
        <v>70</v>
      </c>
      <c r="D135" s="213">
        <v>320</v>
      </c>
      <c r="E135" s="187"/>
      <c r="F135" s="187"/>
      <c r="G135" s="35"/>
    </row>
    <row r="136" spans="1:7" s="61" customFormat="1" ht="25.5">
      <c r="A136" s="181"/>
      <c r="B136" s="189" t="s">
        <v>579</v>
      </c>
      <c r="C136" s="204" t="s">
        <v>70</v>
      </c>
      <c r="D136" s="213">
        <v>320</v>
      </c>
      <c r="E136" s="187"/>
      <c r="F136" s="187"/>
      <c r="G136" s="35"/>
    </row>
    <row r="137" spans="1:7" s="61" customFormat="1" ht="12.75">
      <c r="A137" s="181"/>
      <c r="B137" s="185" t="s">
        <v>580</v>
      </c>
      <c r="C137" s="204" t="s">
        <v>70</v>
      </c>
      <c r="D137" s="213">
        <v>320</v>
      </c>
      <c r="E137" s="187"/>
      <c r="F137" s="187"/>
      <c r="G137" s="35"/>
    </row>
    <row r="138" spans="1:7" s="61" customFormat="1" ht="12.75">
      <c r="A138" s="181"/>
      <c r="B138" s="185" t="s">
        <v>581</v>
      </c>
      <c r="C138" s="204" t="s">
        <v>70</v>
      </c>
      <c r="D138" s="213">
        <v>320</v>
      </c>
      <c r="E138" s="187"/>
      <c r="F138" s="187"/>
      <c r="G138" s="35"/>
    </row>
    <row r="139" spans="1:7" s="61" customFormat="1" ht="12.75">
      <c r="A139" s="181"/>
      <c r="B139" s="185" t="s">
        <v>582</v>
      </c>
      <c r="C139" s="204" t="s">
        <v>70</v>
      </c>
      <c r="D139" s="213">
        <v>320</v>
      </c>
      <c r="E139" s="187"/>
      <c r="F139" s="187"/>
      <c r="G139" s="35"/>
    </row>
    <row r="140" spans="1:7" s="61" customFormat="1" ht="12.75">
      <c r="A140" s="181"/>
      <c r="B140" s="185" t="s">
        <v>583</v>
      </c>
      <c r="C140" s="204" t="s">
        <v>70</v>
      </c>
      <c r="D140" s="213">
        <v>320</v>
      </c>
      <c r="E140" s="187"/>
      <c r="F140" s="187"/>
      <c r="G140" s="35"/>
    </row>
    <row r="141" spans="1:7" s="61" customFormat="1" ht="12.75">
      <c r="A141" s="181"/>
      <c r="B141" s="185" t="s">
        <v>584</v>
      </c>
      <c r="C141" s="204" t="s">
        <v>70</v>
      </c>
      <c r="D141" s="213">
        <v>320</v>
      </c>
      <c r="E141" s="187"/>
      <c r="F141" s="187"/>
      <c r="G141" s="35"/>
    </row>
    <row r="142" spans="1:7" s="61" customFormat="1" ht="12.75">
      <c r="A142" s="181"/>
      <c r="B142" s="185" t="s">
        <v>585</v>
      </c>
      <c r="C142" s="204" t="s">
        <v>70</v>
      </c>
      <c r="D142" s="213">
        <v>320</v>
      </c>
      <c r="E142" s="187"/>
      <c r="F142" s="187"/>
      <c r="G142" s="35"/>
    </row>
    <row r="143" spans="1:7" s="61" customFormat="1" ht="12.75">
      <c r="A143" s="181"/>
      <c r="B143" s="185" t="s">
        <v>586</v>
      </c>
      <c r="C143" s="204" t="s">
        <v>70</v>
      </c>
      <c r="D143" s="213">
        <v>320</v>
      </c>
      <c r="E143" s="187"/>
      <c r="F143" s="187"/>
      <c r="G143" s="35"/>
    </row>
    <row r="144" spans="1:7" s="61" customFormat="1" ht="12.75">
      <c r="A144" s="181"/>
      <c r="B144" s="185" t="s">
        <v>587</v>
      </c>
      <c r="C144" s="204" t="s">
        <v>70</v>
      </c>
      <c r="D144" s="213">
        <v>320</v>
      </c>
      <c r="E144" s="187"/>
      <c r="F144" s="187"/>
      <c r="G144" s="35"/>
    </row>
    <row r="145" spans="1:7" s="61" customFormat="1" ht="12.75">
      <c r="A145" s="181"/>
      <c r="B145" s="185" t="s">
        <v>588</v>
      </c>
      <c r="C145" s="204" t="s">
        <v>70</v>
      </c>
      <c r="D145" s="213">
        <v>320</v>
      </c>
      <c r="E145" s="187"/>
      <c r="F145" s="187"/>
      <c r="G145" s="35"/>
    </row>
    <row r="146" spans="1:7" s="61" customFormat="1" ht="12.75">
      <c r="A146" s="181"/>
      <c r="B146" s="185" t="s">
        <v>589</v>
      </c>
      <c r="C146" s="204" t="s">
        <v>70</v>
      </c>
      <c r="D146" s="213">
        <v>320</v>
      </c>
      <c r="E146" s="187"/>
      <c r="F146" s="187"/>
      <c r="G146" s="35"/>
    </row>
    <row r="147" spans="1:7" s="61" customFormat="1" ht="12.75">
      <c r="A147" s="32"/>
      <c r="B147" s="184" t="s">
        <v>568</v>
      </c>
      <c r="C147" s="3"/>
      <c r="D147" s="14"/>
      <c r="E147" s="19"/>
      <c r="F147" s="19"/>
      <c r="G147" s="35"/>
    </row>
    <row r="148" spans="1:7" s="61" customFormat="1" ht="12.75">
      <c r="A148" s="32"/>
      <c r="B148" s="187" t="s">
        <v>590</v>
      </c>
      <c r="C148" s="3" t="s">
        <v>15</v>
      </c>
      <c r="D148" s="14">
        <v>1</v>
      </c>
      <c r="E148" s="19"/>
      <c r="F148" s="19"/>
      <c r="G148" s="35"/>
    </row>
    <row r="149" spans="1:7" s="61" customFormat="1" ht="12.75">
      <c r="A149" s="32"/>
      <c r="B149" s="1" t="s">
        <v>69</v>
      </c>
      <c r="C149" s="3"/>
      <c r="D149" s="49"/>
      <c r="E149" s="19"/>
      <c r="F149" s="21">
        <f>SUM(F116:F148)</f>
        <v>0</v>
      </c>
      <c r="G149" s="35"/>
    </row>
    <row r="150" spans="1:7" s="53" customFormat="1" ht="12.75">
      <c r="A150" s="37" t="s">
        <v>57</v>
      </c>
      <c r="B150" s="6" t="s">
        <v>339</v>
      </c>
      <c r="C150" s="5"/>
      <c r="D150" s="16"/>
      <c r="E150" s="21"/>
      <c r="F150" s="24"/>
      <c r="G150" s="35"/>
    </row>
    <row r="151" spans="1:7" s="61" customFormat="1" ht="12.75">
      <c r="A151" s="32" t="s">
        <v>58</v>
      </c>
      <c r="B151" s="1" t="s">
        <v>117</v>
      </c>
      <c r="C151" s="3" t="s">
        <v>15</v>
      </c>
      <c r="D151" s="14">
        <v>1</v>
      </c>
      <c r="E151" s="19"/>
      <c r="F151" s="19"/>
      <c r="G151" s="35"/>
    </row>
    <row r="152" spans="1:7" s="61" customFormat="1" ht="12.75">
      <c r="A152" s="32" t="s">
        <v>340</v>
      </c>
      <c r="B152" s="1" t="s">
        <v>118</v>
      </c>
      <c r="C152" s="3" t="s">
        <v>15</v>
      </c>
      <c r="D152" s="14">
        <v>1</v>
      </c>
      <c r="E152" s="19"/>
      <c r="F152" s="19"/>
      <c r="G152" s="35"/>
    </row>
    <row r="153" spans="1:7" s="53" customFormat="1" ht="12.75">
      <c r="A153" s="38"/>
      <c r="B153" s="2" t="s">
        <v>25</v>
      </c>
      <c r="C153" s="12"/>
      <c r="D153" s="14"/>
      <c r="E153" s="21"/>
      <c r="F153" s="24">
        <f>SUM(F151:F152)</f>
        <v>0</v>
      </c>
      <c r="G153" s="35"/>
    </row>
    <row r="154" spans="1:7" ht="12.75">
      <c r="A154" s="34"/>
      <c r="B154" s="4" t="s">
        <v>31</v>
      </c>
      <c r="C154" s="3"/>
      <c r="D154" s="14"/>
      <c r="E154" s="19"/>
      <c r="F154" s="21"/>
      <c r="G154" s="35">
        <f>F153+F149+F125</f>
        <v>0</v>
      </c>
    </row>
    <row r="155" spans="1:7" s="53" customFormat="1" ht="12.75">
      <c r="A155" s="54"/>
      <c r="B155" s="55"/>
      <c r="C155" s="203"/>
      <c r="D155" s="56"/>
      <c r="E155" s="57"/>
      <c r="F155" s="57"/>
      <c r="G155" s="58"/>
    </row>
    <row r="156" spans="1:7" s="53" customFormat="1" ht="19.5">
      <c r="A156" s="30" t="s">
        <v>281</v>
      </c>
      <c r="B156" s="7" t="s">
        <v>13</v>
      </c>
      <c r="C156" s="10"/>
      <c r="D156" s="17"/>
      <c r="E156" s="22"/>
      <c r="F156" s="22"/>
      <c r="G156" s="39"/>
    </row>
    <row r="157" spans="1:7" s="53" customFormat="1" ht="12.75">
      <c r="A157" s="37" t="s">
        <v>341</v>
      </c>
      <c r="B157" s="4" t="s">
        <v>18</v>
      </c>
      <c r="C157" s="3"/>
      <c r="D157" s="14"/>
      <c r="E157" s="19"/>
      <c r="F157" s="19"/>
      <c r="G157" s="33"/>
    </row>
    <row r="158" spans="1:7" s="61" customFormat="1" ht="12.75">
      <c r="A158" s="32" t="s">
        <v>342</v>
      </c>
      <c r="B158" s="1" t="s">
        <v>125</v>
      </c>
      <c r="C158" s="3" t="s">
        <v>14</v>
      </c>
      <c r="D158" s="14">
        <v>10</v>
      </c>
      <c r="E158" s="19"/>
      <c r="F158" s="19"/>
      <c r="G158" s="33"/>
    </row>
    <row r="159" spans="1:7" s="61" customFormat="1" ht="12.75">
      <c r="A159" s="32" t="s">
        <v>343</v>
      </c>
      <c r="B159" s="1" t="s">
        <v>126</v>
      </c>
      <c r="C159" s="3" t="s">
        <v>14</v>
      </c>
      <c r="D159" s="14">
        <f>1.52*3</f>
        <v>4.5600000000000005</v>
      </c>
      <c r="E159" s="19"/>
      <c r="F159" s="19"/>
      <c r="G159" s="33"/>
    </row>
    <row r="160" spans="1:7" s="53" customFormat="1" ht="12.75">
      <c r="A160" s="34"/>
      <c r="B160" s="1" t="s">
        <v>25</v>
      </c>
      <c r="C160" s="3"/>
      <c r="D160" s="14"/>
      <c r="E160" s="19"/>
      <c r="F160" s="21">
        <f>SUM(F158:F159)</f>
        <v>0</v>
      </c>
      <c r="G160" s="35"/>
    </row>
    <row r="161" spans="1:7" s="53" customFormat="1" ht="12.75">
      <c r="A161" s="37" t="s">
        <v>345</v>
      </c>
      <c r="B161" s="4" t="s">
        <v>41</v>
      </c>
      <c r="C161" s="3"/>
      <c r="D161" s="14"/>
      <c r="E161" s="19"/>
      <c r="F161" s="21"/>
      <c r="G161" s="33"/>
    </row>
    <row r="162" spans="1:7" s="61" customFormat="1" ht="12.75">
      <c r="A162" s="32" t="s">
        <v>346</v>
      </c>
      <c r="B162" s="2" t="s">
        <v>127</v>
      </c>
      <c r="C162" s="3" t="s">
        <v>16</v>
      </c>
      <c r="D162" s="14">
        <f>2.71*2</f>
        <v>5.42</v>
      </c>
      <c r="E162" s="19"/>
      <c r="F162" s="19"/>
      <c r="G162" s="33"/>
    </row>
    <row r="163" spans="1:7" s="61" customFormat="1" ht="12.75">
      <c r="A163" s="32" t="s">
        <v>347</v>
      </c>
      <c r="B163" s="2" t="s">
        <v>119</v>
      </c>
      <c r="C163" s="3" t="s">
        <v>16</v>
      </c>
      <c r="D163" s="14">
        <f>5.29*2</f>
        <v>10.58</v>
      </c>
      <c r="E163" s="19"/>
      <c r="F163" s="19"/>
      <c r="G163" s="33"/>
    </row>
    <row r="164" spans="1:7" s="61" customFormat="1" ht="12.75">
      <c r="A164" s="32" t="s">
        <v>348</v>
      </c>
      <c r="B164" s="2" t="s">
        <v>120</v>
      </c>
      <c r="C164" s="3" t="s">
        <v>16</v>
      </c>
      <c r="D164" s="14">
        <v>640.9</v>
      </c>
      <c r="E164" s="19"/>
      <c r="F164" s="19"/>
      <c r="G164" s="33"/>
    </row>
    <row r="165" spans="1:7" s="53" customFormat="1" ht="12.75">
      <c r="A165" s="34"/>
      <c r="B165" s="2" t="s">
        <v>25</v>
      </c>
      <c r="C165" s="3"/>
      <c r="D165" s="14"/>
      <c r="E165" s="19"/>
      <c r="F165" s="21">
        <f>SUM(F162:F164)</f>
        <v>0</v>
      </c>
      <c r="G165" s="35"/>
    </row>
    <row r="166" spans="1:7" s="53" customFormat="1" ht="12.75">
      <c r="A166" s="37" t="s">
        <v>349</v>
      </c>
      <c r="B166" s="4" t="s">
        <v>53</v>
      </c>
      <c r="C166" s="3"/>
      <c r="D166" s="14"/>
      <c r="E166" s="19"/>
      <c r="F166" s="21"/>
      <c r="G166" s="33"/>
    </row>
    <row r="167" spans="1:7" s="61" customFormat="1" ht="12.75">
      <c r="A167" s="32" t="s">
        <v>352</v>
      </c>
      <c r="B167" s="2" t="s">
        <v>54</v>
      </c>
      <c r="C167" s="3" t="s">
        <v>14</v>
      </c>
      <c r="D167" s="14">
        <v>15</v>
      </c>
      <c r="E167" s="19"/>
      <c r="F167" s="19"/>
      <c r="G167" s="33"/>
    </row>
    <row r="168" spans="1:7" s="61" customFormat="1" ht="12.75">
      <c r="A168" s="32" t="s">
        <v>353</v>
      </c>
      <c r="B168" s="2" t="s">
        <v>121</v>
      </c>
      <c r="C168" s="3" t="s">
        <v>16</v>
      </c>
      <c r="D168" s="14">
        <v>24</v>
      </c>
      <c r="E168" s="19"/>
      <c r="F168" s="19"/>
      <c r="G168" s="33"/>
    </row>
    <row r="169" spans="1:7" s="53" customFormat="1" ht="12.75">
      <c r="A169" s="34"/>
      <c r="B169" s="2" t="s">
        <v>25</v>
      </c>
      <c r="C169" s="3"/>
      <c r="D169" s="14"/>
      <c r="E169" s="19"/>
      <c r="F169" s="21">
        <f>SUM(F167:F168)</f>
        <v>0</v>
      </c>
      <c r="G169" s="35"/>
    </row>
    <row r="170" spans="1:7" s="53" customFormat="1" ht="12.75">
      <c r="A170" s="37" t="s">
        <v>350</v>
      </c>
      <c r="B170" s="4" t="s">
        <v>19</v>
      </c>
      <c r="C170" s="3"/>
      <c r="D170" s="14"/>
      <c r="E170" s="19"/>
      <c r="F170" s="21"/>
      <c r="G170" s="33"/>
    </row>
    <row r="171" spans="1:7" s="61" customFormat="1" ht="12.75">
      <c r="A171" s="32" t="s">
        <v>354</v>
      </c>
      <c r="B171" s="2" t="s">
        <v>51</v>
      </c>
      <c r="C171" s="3" t="s">
        <v>14</v>
      </c>
      <c r="D171" s="14">
        <v>35</v>
      </c>
      <c r="E171" s="19"/>
      <c r="F171" s="19"/>
      <c r="G171" s="33"/>
    </row>
    <row r="172" spans="1:7" s="53" customFormat="1" ht="12.75">
      <c r="A172" s="34"/>
      <c r="B172" s="2" t="s">
        <v>25</v>
      </c>
      <c r="C172" s="3"/>
      <c r="D172" s="14"/>
      <c r="E172" s="19"/>
      <c r="F172" s="21">
        <f>SUM(F171:F171)</f>
        <v>0</v>
      </c>
      <c r="G172" s="35"/>
    </row>
    <row r="173" spans="1:7" s="53" customFormat="1" ht="12.75">
      <c r="A173" s="37" t="s">
        <v>351</v>
      </c>
      <c r="B173" s="4" t="s">
        <v>20</v>
      </c>
      <c r="C173" s="3"/>
      <c r="D173" s="14"/>
      <c r="E173" s="19"/>
      <c r="F173" s="21"/>
      <c r="G173" s="33"/>
    </row>
    <row r="174" spans="1:7" s="61" customFormat="1" ht="12.75">
      <c r="A174" s="32" t="s">
        <v>356</v>
      </c>
      <c r="B174" s="2" t="s">
        <v>47</v>
      </c>
      <c r="C174" s="3" t="s">
        <v>14</v>
      </c>
      <c r="D174" s="14">
        <v>1748</v>
      </c>
      <c r="E174" s="19"/>
      <c r="F174" s="19"/>
      <c r="G174" s="33"/>
    </row>
    <row r="175" spans="1:7" s="53" customFormat="1" ht="12.75">
      <c r="A175" s="34"/>
      <c r="B175" s="2" t="s">
        <v>25</v>
      </c>
      <c r="C175" s="3"/>
      <c r="D175" s="14"/>
      <c r="E175" s="19"/>
      <c r="F175" s="21">
        <f>SUM(F174:F174)</f>
        <v>0</v>
      </c>
      <c r="G175" s="35"/>
    </row>
    <row r="176" spans="1:7" ht="12.75">
      <c r="A176" s="34"/>
      <c r="B176" s="4" t="s">
        <v>368</v>
      </c>
      <c r="C176" s="3"/>
      <c r="D176" s="14"/>
      <c r="E176" s="19"/>
      <c r="F176" s="21"/>
      <c r="G176" s="35">
        <f>SUM(F160+F165+F169+F172+F175)</f>
        <v>0</v>
      </c>
    </row>
    <row r="177" spans="1:7" ht="12.75">
      <c r="A177" s="34"/>
      <c r="B177" s="4"/>
      <c r="C177" s="63"/>
      <c r="D177" s="64"/>
      <c r="E177" s="65"/>
      <c r="F177" s="66"/>
      <c r="G177" s="177"/>
    </row>
    <row r="178" spans="1:7" s="53" customFormat="1" ht="15.75">
      <c r="A178" s="30" t="s">
        <v>10</v>
      </c>
      <c r="B178" s="7" t="s">
        <v>73</v>
      </c>
      <c r="C178" s="80"/>
      <c r="D178" s="80"/>
      <c r="E178" s="80"/>
      <c r="F178" s="80"/>
      <c r="G178" s="178"/>
    </row>
    <row r="179" spans="1:7" s="61" customFormat="1" ht="12.75">
      <c r="A179" s="40" t="s">
        <v>355</v>
      </c>
      <c r="B179" s="1" t="s">
        <v>72</v>
      </c>
      <c r="C179" s="3" t="s">
        <v>70</v>
      </c>
      <c r="D179" s="14">
        <v>25</v>
      </c>
      <c r="E179" s="19"/>
      <c r="F179" s="19"/>
      <c r="G179" s="33"/>
    </row>
    <row r="180" spans="1:7" ht="12.75">
      <c r="A180" s="34"/>
      <c r="B180" s="4" t="s">
        <v>48</v>
      </c>
      <c r="C180" s="3"/>
      <c r="D180" s="14"/>
      <c r="E180" s="19"/>
      <c r="F180" s="21">
        <f>SUM(F179)</f>
        <v>0</v>
      </c>
      <c r="G180" s="35">
        <f>F179</f>
        <v>0</v>
      </c>
    </row>
    <row r="181" spans="1:7" s="53" customFormat="1" ht="12.75">
      <c r="A181" s="54"/>
      <c r="B181" s="55"/>
      <c r="C181" s="203"/>
      <c r="D181" s="56"/>
      <c r="E181" s="57"/>
      <c r="F181" s="57"/>
      <c r="G181" s="58"/>
    </row>
    <row r="182" spans="1:7" s="53" customFormat="1" ht="15.75">
      <c r="A182" s="30" t="s">
        <v>12</v>
      </c>
      <c r="B182" s="7" t="s">
        <v>122</v>
      </c>
      <c r="C182" s="9"/>
      <c r="D182" s="15"/>
      <c r="E182" s="20"/>
      <c r="F182" s="20"/>
      <c r="G182" s="36"/>
    </row>
    <row r="183" spans="1:7" s="61" customFormat="1" ht="12.75">
      <c r="A183" s="32" t="s">
        <v>357</v>
      </c>
      <c r="B183" s="1" t="s">
        <v>88</v>
      </c>
      <c r="C183" s="3" t="s">
        <v>15</v>
      </c>
      <c r="D183" s="14">
        <v>1</v>
      </c>
      <c r="E183" s="19"/>
      <c r="F183" s="19"/>
      <c r="G183" s="35"/>
    </row>
    <row r="184" spans="1:7" s="61" customFormat="1" ht="12.75">
      <c r="A184" s="32" t="s">
        <v>358</v>
      </c>
      <c r="B184" s="1" t="s">
        <v>89</v>
      </c>
      <c r="C184" s="3" t="s">
        <v>70</v>
      </c>
      <c r="D184" s="14">
        <v>75</v>
      </c>
      <c r="E184" s="19"/>
      <c r="F184" s="19"/>
      <c r="G184" s="35"/>
    </row>
    <row r="185" spans="1:7" s="61" customFormat="1" ht="12.75">
      <c r="A185" s="32" t="s">
        <v>359</v>
      </c>
      <c r="B185" s="1" t="s">
        <v>90</v>
      </c>
      <c r="C185" s="3" t="s">
        <v>15</v>
      </c>
      <c r="D185" s="14">
        <v>1</v>
      </c>
      <c r="E185" s="19"/>
      <c r="F185" s="19"/>
      <c r="G185" s="35"/>
    </row>
    <row r="186" spans="1:7" s="61" customFormat="1" ht="12.75">
      <c r="A186" s="32" t="s">
        <v>360</v>
      </c>
      <c r="B186" s="1" t="s">
        <v>91</v>
      </c>
      <c r="C186" s="3" t="s">
        <v>70</v>
      </c>
      <c r="D186" s="14">
        <v>3</v>
      </c>
      <c r="E186" s="19"/>
      <c r="F186" s="19"/>
      <c r="G186" s="35"/>
    </row>
    <row r="187" spans="1:7" s="61" customFormat="1" ht="12.75">
      <c r="A187" s="32" t="s">
        <v>361</v>
      </c>
      <c r="B187" s="1" t="s">
        <v>92</v>
      </c>
      <c r="C187" s="3" t="s">
        <v>14</v>
      </c>
      <c r="D187" s="14">
        <f>(1.86+2.03)*2.6</f>
        <v>10.113999999999999</v>
      </c>
      <c r="E187" s="19"/>
      <c r="F187" s="19"/>
      <c r="G187" s="35"/>
    </row>
    <row r="188" spans="1:7" s="61" customFormat="1" ht="12.75">
      <c r="A188" s="32" t="s">
        <v>362</v>
      </c>
      <c r="B188" s="1" t="s">
        <v>93</v>
      </c>
      <c r="C188" s="3" t="s">
        <v>14</v>
      </c>
      <c r="D188" s="14">
        <f>1.82+1.42</f>
        <v>3.24</v>
      </c>
      <c r="E188" s="19"/>
      <c r="F188" s="19"/>
      <c r="G188" s="35"/>
    </row>
    <row r="189" spans="1:7" s="61" customFormat="1" ht="12.75">
      <c r="A189" s="32" t="s">
        <v>363</v>
      </c>
      <c r="B189" s="1" t="s">
        <v>94</v>
      </c>
      <c r="C189" s="3" t="s">
        <v>14</v>
      </c>
      <c r="D189" s="14">
        <v>5</v>
      </c>
      <c r="E189" s="19"/>
      <c r="F189" s="19"/>
      <c r="G189" s="35"/>
    </row>
    <row r="190" spans="1:7" s="61" customFormat="1" ht="12.75">
      <c r="A190" s="32" t="s">
        <v>364</v>
      </c>
      <c r="B190" s="1" t="s">
        <v>95</v>
      </c>
      <c r="C190" s="3" t="s">
        <v>14</v>
      </c>
      <c r="D190" s="14">
        <f>1.63*2.6</f>
        <v>4.2379999999999995</v>
      </c>
      <c r="E190" s="19"/>
      <c r="F190" s="19"/>
      <c r="G190" s="35"/>
    </row>
    <row r="191" spans="1:10" s="61" customFormat="1" ht="12.75">
      <c r="A191" s="32" t="s">
        <v>365</v>
      </c>
      <c r="B191" s="1" t="s">
        <v>96</v>
      </c>
      <c r="C191" s="3" t="s">
        <v>14</v>
      </c>
      <c r="D191" s="14">
        <f>0.84*2.1</f>
        <v>1.764</v>
      </c>
      <c r="E191" s="19"/>
      <c r="F191" s="19"/>
      <c r="G191" s="35"/>
      <c r="J191" s="61" t="s">
        <v>29</v>
      </c>
    </row>
    <row r="192" spans="1:7" s="53" customFormat="1" ht="12.75">
      <c r="A192" s="81"/>
      <c r="B192" s="4" t="s">
        <v>49</v>
      </c>
      <c r="C192" s="3"/>
      <c r="D192" s="14"/>
      <c r="E192" s="19"/>
      <c r="F192" s="19"/>
      <c r="G192" s="35">
        <f>SUM(F183:F191)</f>
        <v>0</v>
      </c>
    </row>
    <row r="193" spans="1:7" s="53" customFormat="1" ht="12.75">
      <c r="A193" s="82"/>
      <c r="B193" s="147"/>
      <c r="C193" s="205"/>
      <c r="D193" s="148"/>
      <c r="E193" s="149"/>
      <c r="F193" s="149"/>
      <c r="G193" s="179"/>
    </row>
    <row r="194" spans="1:7" s="53" customFormat="1" ht="15.75">
      <c r="A194" s="30" t="s">
        <v>282</v>
      </c>
      <c r="B194" s="7" t="s">
        <v>283</v>
      </c>
      <c r="C194" s="206"/>
      <c r="D194" s="150"/>
      <c r="E194" s="151"/>
      <c r="F194" s="151"/>
      <c r="G194" s="180"/>
    </row>
    <row r="195" spans="1:7" s="53" customFormat="1" ht="12.75">
      <c r="A195" s="78" t="s">
        <v>366</v>
      </c>
      <c r="B195" s="88" t="s">
        <v>128</v>
      </c>
      <c r="C195" s="207"/>
      <c r="D195" s="98"/>
      <c r="E195" s="98"/>
      <c r="F195" s="98"/>
      <c r="G195" s="190" t="s">
        <v>29</v>
      </c>
    </row>
    <row r="196" spans="1:7" s="53" customFormat="1" ht="12.75">
      <c r="A196" s="32" t="s">
        <v>369</v>
      </c>
      <c r="B196" s="1" t="s">
        <v>129</v>
      </c>
      <c r="C196" s="87" t="s">
        <v>15</v>
      </c>
      <c r="D196" s="14">
        <v>1</v>
      </c>
      <c r="E196" s="79"/>
      <c r="F196" s="121"/>
      <c r="G196" s="191"/>
    </row>
    <row r="197" spans="1:7" s="53" customFormat="1" ht="12.75">
      <c r="A197" s="32" t="s">
        <v>370</v>
      </c>
      <c r="B197" s="1" t="s">
        <v>21</v>
      </c>
      <c r="C197" s="87" t="s">
        <v>15</v>
      </c>
      <c r="D197" s="14">
        <v>1</v>
      </c>
      <c r="E197" s="79"/>
      <c r="F197" s="121"/>
      <c r="G197" s="191"/>
    </row>
    <row r="198" spans="1:7" s="53" customFormat="1" ht="12.75">
      <c r="A198" s="95"/>
      <c r="B198" s="2" t="s">
        <v>25</v>
      </c>
      <c r="C198" s="87"/>
      <c r="D198" s="14"/>
      <c r="E198" s="79"/>
      <c r="F198" s="122">
        <f>SUM(F196:F197)</f>
        <v>0</v>
      </c>
      <c r="G198" s="191"/>
    </row>
    <row r="199" spans="1:7" s="53" customFormat="1" ht="12.75">
      <c r="A199" s="117" t="s">
        <v>379</v>
      </c>
      <c r="B199" s="88" t="s">
        <v>130</v>
      </c>
      <c r="C199" s="87"/>
      <c r="D199" s="120"/>
      <c r="E199" s="123"/>
      <c r="F199" s="121"/>
      <c r="G199" s="192"/>
    </row>
    <row r="200" spans="1:7" s="53" customFormat="1" ht="12.75">
      <c r="A200" s="32" t="s">
        <v>380</v>
      </c>
      <c r="B200" s="99" t="s">
        <v>131</v>
      </c>
      <c r="C200" s="87" t="s">
        <v>132</v>
      </c>
      <c r="D200" s="124">
        <v>0.5</v>
      </c>
      <c r="E200" s="121"/>
      <c r="F200" s="121"/>
      <c r="G200" s="191"/>
    </row>
    <row r="201" spans="1:7" s="53" customFormat="1" ht="12.75">
      <c r="A201" s="32" t="s">
        <v>381</v>
      </c>
      <c r="B201" s="100" t="s">
        <v>133</v>
      </c>
      <c r="C201" s="134" t="s">
        <v>15</v>
      </c>
      <c r="D201" s="14">
        <v>1</v>
      </c>
      <c r="E201" s="121"/>
      <c r="F201" s="121"/>
      <c r="G201" s="193"/>
    </row>
    <row r="202" spans="1:7" s="53" customFormat="1" ht="12.75">
      <c r="A202" s="32" t="s">
        <v>382</v>
      </c>
      <c r="B202" s="100" t="s">
        <v>134</v>
      </c>
      <c r="C202" s="134" t="s">
        <v>15</v>
      </c>
      <c r="D202" s="124">
        <v>1</v>
      </c>
      <c r="E202" s="121"/>
      <c r="F202" s="121"/>
      <c r="G202" s="193"/>
    </row>
    <row r="203" spans="1:7" s="53" customFormat="1" ht="12.75">
      <c r="A203" s="32" t="s">
        <v>383</v>
      </c>
      <c r="B203" s="100" t="s">
        <v>135</v>
      </c>
      <c r="C203" s="134" t="s">
        <v>15</v>
      </c>
      <c r="D203" s="124">
        <v>1</v>
      </c>
      <c r="E203" s="121"/>
      <c r="F203" s="121"/>
      <c r="G203" s="193"/>
    </row>
    <row r="204" spans="1:7" s="53" customFormat="1" ht="12.75">
      <c r="A204" s="32"/>
      <c r="B204" s="2" t="s">
        <v>25</v>
      </c>
      <c r="C204" s="134"/>
      <c r="D204" s="124"/>
      <c r="E204" s="121"/>
      <c r="F204" s="125">
        <f>SUM(F200:F203)</f>
        <v>0</v>
      </c>
      <c r="G204" s="193"/>
    </row>
    <row r="205" spans="1:7" s="53" customFormat="1" ht="12.75">
      <c r="A205" s="118" t="s">
        <v>384</v>
      </c>
      <c r="B205" s="88" t="s">
        <v>136</v>
      </c>
      <c r="C205" s="134"/>
      <c r="D205" s="120"/>
      <c r="E205" s="123"/>
      <c r="F205" s="126"/>
      <c r="G205" s="194"/>
    </row>
    <row r="206" spans="1:7" s="53" customFormat="1" ht="25.5">
      <c r="A206" s="32" t="s">
        <v>385</v>
      </c>
      <c r="B206" s="89" t="s">
        <v>137</v>
      </c>
      <c r="C206" s="134" t="s">
        <v>14</v>
      </c>
      <c r="D206" s="124">
        <v>211</v>
      </c>
      <c r="E206" s="127"/>
      <c r="F206" s="121"/>
      <c r="G206" s="194"/>
    </row>
    <row r="207" spans="1:7" s="53" customFormat="1" ht="12.75">
      <c r="A207" s="32" t="s">
        <v>386</v>
      </c>
      <c r="B207" s="89" t="s">
        <v>138</v>
      </c>
      <c r="C207" s="134" t="s">
        <v>132</v>
      </c>
      <c r="D207" s="124">
        <v>1.5</v>
      </c>
      <c r="E207" s="127"/>
      <c r="F207" s="121"/>
      <c r="G207" s="194"/>
    </row>
    <row r="208" spans="1:7" s="53" customFormat="1" ht="12.75">
      <c r="A208" s="32" t="s">
        <v>387</v>
      </c>
      <c r="B208" s="101" t="s">
        <v>139</v>
      </c>
      <c r="C208" s="134" t="s">
        <v>132</v>
      </c>
      <c r="D208" s="124">
        <v>2.6</v>
      </c>
      <c r="E208" s="121"/>
      <c r="F208" s="121"/>
      <c r="G208" s="193"/>
    </row>
    <row r="209" spans="1:7" s="53" customFormat="1" ht="12.75">
      <c r="A209" s="32" t="s">
        <v>388</v>
      </c>
      <c r="B209" s="101" t="s">
        <v>140</v>
      </c>
      <c r="C209" s="134" t="s">
        <v>132</v>
      </c>
      <c r="D209" s="124">
        <v>0.267</v>
      </c>
      <c r="E209" s="121"/>
      <c r="F209" s="121"/>
      <c r="G209" s="193"/>
    </row>
    <row r="210" spans="1:7" s="53" customFormat="1" ht="38.25">
      <c r="A210" s="32" t="s">
        <v>389</v>
      </c>
      <c r="B210" s="86" t="s">
        <v>141</v>
      </c>
      <c r="C210" s="87" t="s">
        <v>14</v>
      </c>
      <c r="D210" s="124">
        <v>45</v>
      </c>
      <c r="E210" s="121"/>
      <c r="F210" s="121"/>
      <c r="G210" s="191"/>
    </row>
    <row r="211" spans="1:7" s="53" customFormat="1" ht="12.75">
      <c r="A211" s="32"/>
      <c r="B211" s="2" t="s">
        <v>25</v>
      </c>
      <c r="C211" s="87"/>
      <c r="D211" s="124"/>
      <c r="E211" s="121"/>
      <c r="F211" s="122">
        <f>SUM(F206:F210)</f>
        <v>0</v>
      </c>
      <c r="G211" s="191"/>
    </row>
    <row r="212" spans="1:7" s="53" customFormat="1" ht="12.75">
      <c r="A212" s="118" t="s">
        <v>390</v>
      </c>
      <c r="B212" s="88" t="s">
        <v>142</v>
      </c>
      <c r="C212" s="134"/>
      <c r="D212" s="120"/>
      <c r="E212" s="123"/>
      <c r="F212" s="121"/>
      <c r="G212" s="194"/>
    </row>
    <row r="213" spans="1:7" s="53" customFormat="1" ht="12.75">
      <c r="A213" s="32" t="s">
        <v>391</v>
      </c>
      <c r="B213" s="102" t="s">
        <v>143</v>
      </c>
      <c r="C213" s="87" t="s">
        <v>14</v>
      </c>
      <c r="D213" s="124">
        <v>140</v>
      </c>
      <c r="E213" s="121"/>
      <c r="F213" s="121"/>
      <c r="G213" s="193"/>
    </row>
    <row r="214" spans="1:7" s="53" customFormat="1" ht="12.75">
      <c r="A214" s="32" t="s">
        <v>392</v>
      </c>
      <c r="B214" s="102" t="s">
        <v>144</v>
      </c>
      <c r="C214" s="87" t="s">
        <v>14</v>
      </c>
      <c r="D214" s="124">
        <v>88</v>
      </c>
      <c r="E214" s="121"/>
      <c r="F214" s="121"/>
      <c r="G214" s="193"/>
    </row>
    <row r="215" spans="1:7" s="53" customFormat="1" ht="12.75">
      <c r="A215" s="32" t="s">
        <v>393</v>
      </c>
      <c r="B215" s="102" t="s">
        <v>145</v>
      </c>
      <c r="C215" s="87" t="s">
        <v>15</v>
      </c>
      <c r="D215" s="124">
        <v>1</v>
      </c>
      <c r="E215" s="121"/>
      <c r="F215" s="121"/>
      <c r="G215" s="193"/>
    </row>
    <row r="216" spans="1:7" s="53" customFormat="1" ht="12.75">
      <c r="A216" s="32"/>
      <c r="B216" s="2" t="s">
        <v>25</v>
      </c>
      <c r="C216" s="87"/>
      <c r="D216" s="124"/>
      <c r="E216" s="121"/>
      <c r="F216" s="122">
        <f>SUM(F213:F215)</f>
        <v>0</v>
      </c>
      <c r="G216" s="193"/>
    </row>
    <row r="217" spans="1:7" s="53" customFormat="1" ht="12.75">
      <c r="A217" s="118" t="s">
        <v>394</v>
      </c>
      <c r="B217" s="103" t="s">
        <v>146</v>
      </c>
      <c r="C217" s="87"/>
      <c r="D217" s="124"/>
      <c r="E217" s="127"/>
      <c r="F217" s="121"/>
      <c r="G217" s="194"/>
    </row>
    <row r="218" spans="1:7" s="53" customFormat="1" ht="12.75">
      <c r="A218" s="32" t="s">
        <v>395</v>
      </c>
      <c r="B218" s="100" t="s">
        <v>147</v>
      </c>
      <c r="C218" s="135" t="s">
        <v>15</v>
      </c>
      <c r="D218" s="128">
        <v>1</v>
      </c>
      <c r="E218" s="129"/>
      <c r="F218" s="126"/>
      <c r="G218" s="195"/>
    </row>
    <row r="219" spans="1:7" s="53" customFormat="1" ht="12.75">
      <c r="A219" s="32"/>
      <c r="B219" s="2" t="s">
        <v>25</v>
      </c>
      <c r="C219" s="135"/>
      <c r="D219" s="128"/>
      <c r="E219" s="129"/>
      <c r="F219" s="125">
        <f>SUM(F218)</f>
        <v>0</v>
      </c>
      <c r="G219" s="195"/>
    </row>
    <row r="220" spans="1:7" s="53" customFormat="1" ht="12.75">
      <c r="A220" s="118" t="s">
        <v>396</v>
      </c>
      <c r="B220" s="88" t="s">
        <v>148</v>
      </c>
      <c r="C220" s="134"/>
      <c r="D220" s="124"/>
      <c r="E220" s="123"/>
      <c r="F220" s="126"/>
      <c r="G220" s="196"/>
    </row>
    <row r="221" spans="1:7" s="53" customFormat="1" ht="12.75">
      <c r="A221" s="32" t="s">
        <v>397</v>
      </c>
      <c r="B221" s="101" t="s">
        <v>149</v>
      </c>
      <c r="C221" s="134" t="s">
        <v>14</v>
      </c>
      <c r="D221" s="124">
        <v>667</v>
      </c>
      <c r="E221" s="121"/>
      <c r="F221" s="121"/>
      <c r="G221" s="193"/>
    </row>
    <row r="222" spans="1:7" s="53" customFormat="1" ht="12.75">
      <c r="A222" s="32" t="s">
        <v>398</v>
      </c>
      <c r="B222" s="101" t="s">
        <v>150</v>
      </c>
      <c r="C222" s="134" t="s">
        <v>14</v>
      </c>
      <c r="D222" s="124">
        <v>4</v>
      </c>
      <c r="E222" s="121"/>
      <c r="F222" s="121"/>
      <c r="G222" s="193"/>
    </row>
    <row r="223" spans="1:7" s="53" customFormat="1" ht="12.75">
      <c r="A223" s="32" t="s">
        <v>399</v>
      </c>
      <c r="B223" s="101" t="s">
        <v>151</v>
      </c>
      <c r="C223" s="134" t="s">
        <v>14</v>
      </c>
      <c r="D223" s="124">
        <v>37</v>
      </c>
      <c r="E223" s="121"/>
      <c r="F223" s="127"/>
      <c r="G223" s="193"/>
    </row>
    <row r="224" spans="1:7" s="53" customFormat="1" ht="12.75">
      <c r="A224" s="32" t="s">
        <v>400</v>
      </c>
      <c r="B224" s="101" t="s">
        <v>152</v>
      </c>
      <c r="C224" s="134" t="s">
        <v>14</v>
      </c>
      <c r="D224" s="124">
        <v>4.38</v>
      </c>
      <c r="E224" s="121"/>
      <c r="F224" s="121"/>
      <c r="G224" s="193"/>
    </row>
    <row r="225" spans="1:7" s="53" customFormat="1" ht="12.75">
      <c r="A225" s="32" t="s">
        <v>401</v>
      </c>
      <c r="B225" s="86" t="s">
        <v>153</v>
      </c>
      <c r="C225" s="87" t="s">
        <v>15</v>
      </c>
      <c r="D225" s="124">
        <v>1</v>
      </c>
      <c r="E225" s="121"/>
      <c r="F225" s="121"/>
      <c r="G225" s="193"/>
    </row>
    <row r="226" spans="1:7" s="53" customFormat="1" ht="12.75">
      <c r="A226" s="32"/>
      <c r="B226" s="2" t="s">
        <v>25</v>
      </c>
      <c r="C226" s="87"/>
      <c r="D226" s="124"/>
      <c r="E226" s="121"/>
      <c r="F226" s="122">
        <f>SUM(F221:F225)</f>
        <v>0</v>
      </c>
      <c r="G226" s="193"/>
    </row>
    <row r="227" spans="1:7" s="53" customFormat="1" ht="12.75">
      <c r="A227" s="118" t="s">
        <v>402</v>
      </c>
      <c r="B227" s="88" t="s">
        <v>154</v>
      </c>
      <c r="C227" s="134"/>
      <c r="D227" s="124"/>
      <c r="E227" s="123"/>
      <c r="F227" s="121"/>
      <c r="G227" s="194"/>
    </row>
    <row r="228" spans="1:7" s="53" customFormat="1" ht="12.75">
      <c r="A228" s="32" t="s">
        <v>403</v>
      </c>
      <c r="B228" s="104" t="s">
        <v>155</v>
      </c>
      <c r="C228" s="136" t="s">
        <v>14</v>
      </c>
      <c r="D228" s="124">
        <v>115</v>
      </c>
      <c r="E228" s="130"/>
      <c r="F228" s="121"/>
      <c r="G228" s="197"/>
    </row>
    <row r="229" spans="1:7" s="53" customFormat="1" ht="12.75">
      <c r="A229" s="32" t="s">
        <v>404</v>
      </c>
      <c r="B229" s="104" t="s">
        <v>156</v>
      </c>
      <c r="C229" s="136" t="s">
        <v>14</v>
      </c>
      <c r="D229" s="124">
        <v>8.05</v>
      </c>
      <c r="E229" s="130"/>
      <c r="F229" s="121"/>
      <c r="G229" s="197"/>
    </row>
    <row r="230" spans="1:7" s="53" customFormat="1" ht="12.75">
      <c r="A230" s="32" t="s">
        <v>405</v>
      </c>
      <c r="B230" s="104" t="s">
        <v>157</v>
      </c>
      <c r="C230" s="136" t="s">
        <v>15</v>
      </c>
      <c r="D230" s="124">
        <v>1</v>
      </c>
      <c r="E230" s="121"/>
      <c r="F230" s="121"/>
      <c r="G230" s="197"/>
    </row>
    <row r="231" spans="1:7" s="53" customFormat="1" ht="12.75">
      <c r="A231" s="32"/>
      <c r="B231" s="2" t="s">
        <v>25</v>
      </c>
      <c r="C231" s="137"/>
      <c r="D231" s="128"/>
      <c r="E231" s="126"/>
      <c r="F231" s="125">
        <f>SUM(F228:F230)</f>
        <v>0</v>
      </c>
      <c r="G231" s="197"/>
    </row>
    <row r="232" spans="1:7" s="53" customFormat="1" ht="12.75">
      <c r="A232" s="118" t="s">
        <v>406</v>
      </c>
      <c r="B232" s="103" t="s">
        <v>19</v>
      </c>
      <c r="C232" s="135"/>
      <c r="D232" s="128"/>
      <c r="E232" s="131"/>
      <c r="F232" s="126"/>
      <c r="G232" s="194"/>
    </row>
    <row r="233" spans="1:7" s="53" customFormat="1" ht="12.75">
      <c r="A233" s="32" t="s">
        <v>407</v>
      </c>
      <c r="B233" s="101" t="s">
        <v>158</v>
      </c>
      <c r="C233" s="134" t="s">
        <v>14</v>
      </c>
      <c r="D233" s="124">
        <v>24</v>
      </c>
      <c r="E233" s="121"/>
      <c r="F233" s="121"/>
      <c r="G233" s="193"/>
    </row>
    <row r="234" spans="1:7" s="53" customFormat="1" ht="12.75">
      <c r="A234" s="32" t="s">
        <v>408</v>
      </c>
      <c r="B234" s="101" t="s">
        <v>159</v>
      </c>
      <c r="C234" s="134" t="s">
        <v>15</v>
      </c>
      <c r="D234" s="124">
        <v>1</v>
      </c>
      <c r="E234" s="121"/>
      <c r="F234" s="121"/>
      <c r="G234" s="193"/>
    </row>
    <row r="235" spans="1:7" s="53" customFormat="1" ht="12.75">
      <c r="A235" s="32"/>
      <c r="B235" s="2" t="s">
        <v>25</v>
      </c>
      <c r="C235" s="135"/>
      <c r="D235" s="128"/>
      <c r="E235" s="126"/>
      <c r="F235" s="125">
        <f>SUM(F233:F234)</f>
        <v>0</v>
      </c>
      <c r="G235" s="195"/>
    </row>
    <row r="236" spans="1:7" s="53" customFormat="1" ht="12.75">
      <c r="A236" s="118" t="s">
        <v>409</v>
      </c>
      <c r="B236" s="103" t="s">
        <v>18</v>
      </c>
      <c r="C236" s="135"/>
      <c r="D236" s="128"/>
      <c r="E236" s="131"/>
      <c r="F236" s="126"/>
      <c r="G236" s="196"/>
    </row>
    <row r="237" spans="1:7" s="53" customFormat="1" ht="12.75">
      <c r="A237" s="32" t="s">
        <v>410</v>
      </c>
      <c r="B237" s="101" t="s">
        <v>160</v>
      </c>
      <c r="C237" s="134" t="s">
        <v>14</v>
      </c>
      <c r="D237" s="124">
        <v>85</v>
      </c>
      <c r="E237" s="121"/>
      <c r="F237" s="121"/>
      <c r="G237" s="193"/>
    </row>
    <row r="238" spans="1:7" s="53" customFormat="1" ht="12.75">
      <c r="A238" s="32" t="s">
        <v>411</v>
      </c>
      <c r="B238" s="101" t="s">
        <v>161</v>
      </c>
      <c r="C238" s="134" t="s">
        <v>14</v>
      </c>
      <c r="D238" s="124">
        <v>11.14</v>
      </c>
      <c r="E238" s="121"/>
      <c r="F238" s="121"/>
      <c r="G238" s="193"/>
    </row>
    <row r="239" spans="1:7" s="53" customFormat="1" ht="12.75">
      <c r="A239" s="32" t="s">
        <v>412</v>
      </c>
      <c r="B239" s="101" t="s">
        <v>162</v>
      </c>
      <c r="C239" s="134" t="s">
        <v>15</v>
      </c>
      <c r="D239" s="124">
        <v>1</v>
      </c>
      <c r="E239" s="121"/>
      <c r="F239" s="121"/>
      <c r="G239" s="193"/>
    </row>
    <row r="240" spans="1:7" s="53" customFormat="1" ht="12.75">
      <c r="A240" s="32" t="s">
        <v>413</v>
      </c>
      <c r="B240" s="101" t="s">
        <v>163</v>
      </c>
      <c r="C240" s="134" t="s">
        <v>14</v>
      </c>
      <c r="D240" s="124">
        <v>6.76</v>
      </c>
      <c r="E240" s="121"/>
      <c r="F240" s="121"/>
      <c r="G240" s="193"/>
    </row>
    <row r="241" spans="1:7" s="53" customFormat="1" ht="12.75">
      <c r="A241" s="32" t="s">
        <v>414</v>
      </c>
      <c r="B241" s="101" t="s">
        <v>164</v>
      </c>
      <c r="C241" s="134" t="s">
        <v>16</v>
      </c>
      <c r="D241" s="124">
        <v>260</v>
      </c>
      <c r="E241" s="121"/>
      <c r="F241" s="121"/>
      <c r="G241" s="193"/>
    </row>
    <row r="242" spans="1:7" s="53" customFormat="1" ht="12.75">
      <c r="A242" s="32" t="s">
        <v>415</v>
      </c>
      <c r="B242" s="105" t="s">
        <v>165</v>
      </c>
      <c r="C242" s="134" t="s">
        <v>15</v>
      </c>
      <c r="D242" s="124">
        <v>1</v>
      </c>
      <c r="E242" s="121"/>
      <c r="F242" s="121"/>
      <c r="G242" s="193"/>
    </row>
    <row r="243" spans="1:7" s="53" customFormat="1" ht="12.75">
      <c r="A243" s="32"/>
      <c r="B243" s="2" t="s">
        <v>25</v>
      </c>
      <c r="C243" s="135"/>
      <c r="D243" s="128"/>
      <c r="E243" s="126"/>
      <c r="F243" s="125">
        <f>SUM(F237:F242)</f>
        <v>0</v>
      </c>
      <c r="G243" s="193"/>
    </row>
    <row r="244" spans="1:7" s="53" customFormat="1" ht="12.75">
      <c r="A244" s="118" t="s">
        <v>416</v>
      </c>
      <c r="B244" s="103" t="s">
        <v>53</v>
      </c>
      <c r="C244" s="135"/>
      <c r="D244" s="128"/>
      <c r="E244" s="131"/>
      <c r="F244" s="126"/>
      <c r="G244" s="194"/>
    </row>
    <row r="245" spans="1:7" s="53" customFormat="1" ht="12.75">
      <c r="A245" s="32" t="s">
        <v>417</v>
      </c>
      <c r="B245" s="101" t="s">
        <v>166</v>
      </c>
      <c r="C245" s="134" t="s">
        <v>14</v>
      </c>
      <c r="D245" s="124">
        <v>37</v>
      </c>
      <c r="E245" s="121"/>
      <c r="F245" s="121"/>
      <c r="G245" s="193"/>
    </row>
    <row r="246" spans="1:7" s="53" customFormat="1" ht="12.75">
      <c r="A246" s="32" t="s">
        <v>418</v>
      </c>
      <c r="B246" s="101" t="s">
        <v>167</v>
      </c>
      <c r="C246" s="134" t="s">
        <v>14</v>
      </c>
      <c r="D246" s="124">
        <v>1</v>
      </c>
      <c r="E246" s="121"/>
      <c r="F246" s="121"/>
      <c r="G246" s="193"/>
    </row>
    <row r="247" spans="1:7" s="53" customFormat="1" ht="38.25">
      <c r="A247" s="32" t="s">
        <v>419</v>
      </c>
      <c r="B247" s="101" t="s">
        <v>168</v>
      </c>
      <c r="C247" s="134" t="s">
        <v>16</v>
      </c>
      <c r="D247" s="124">
        <v>8.05</v>
      </c>
      <c r="E247" s="121"/>
      <c r="F247" s="121"/>
      <c r="G247" s="193"/>
    </row>
    <row r="248" spans="1:7" s="53" customFormat="1" ht="25.5">
      <c r="A248" s="32" t="s">
        <v>420</v>
      </c>
      <c r="B248" s="101" t="s">
        <v>169</v>
      </c>
      <c r="C248" s="134" t="s">
        <v>16</v>
      </c>
      <c r="D248" s="124">
        <v>12.25</v>
      </c>
      <c r="E248" s="121"/>
      <c r="F248" s="121"/>
      <c r="G248" s="193"/>
    </row>
    <row r="249" spans="1:7" s="53" customFormat="1" ht="12.75">
      <c r="A249" s="32" t="s">
        <v>421</v>
      </c>
      <c r="B249" s="101" t="s">
        <v>170</v>
      </c>
      <c r="C249" s="134" t="s">
        <v>14</v>
      </c>
      <c r="D249" s="124">
        <v>1.5</v>
      </c>
      <c r="E249" s="121"/>
      <c r="F249" s="121"/>
      <c r="G249" s="193"/>
    </row>
    <row r="250" spans="1:7" s="53" customFormat="1" ht="12.75">
      <c r="A250" s="32"/>
      <c r="B250" s="2" t="s">
        <v>25</v>
      </c>
      <c r="C250" s="134"/>
      <c r="D250" s="124"/>
      <c r="E250" s="121"/>
      <c r="F250" s="122">
        <f>SUM(F245:F249)</f>
        <v>0</v>
      </c>
      <c r="G250" s="193"/>
    </row>
    <row r="251" spans="1:7" s="53" customFormat="1" ht="12.75">
      <c r="A251" s="118" t="s">
        <v>422</v>
      </c>
      <c r="B251" s="103" t="s">
        <v>171</v>
      </c>
      <c r="C251" s="134"/>
      <c r="D251" s="124"/>
      <c r="E251" s="123"/>
      <c r="F251" s="121"/>
      <c r="G251" s="194"/>
    </row>
    <row r="252" spans="1:7" s="53" customFormat="1" ht="51">
      <c r="A252" s="32" t="s">
        <v>423</v>
      </c>
      <c r="B252" s="103" t="s">
        <v>172</v>
      </c>
      <c r="C252" s="134" t="s">
        <v>173</v>
      </c>
      <c r="D252" s="124">
        <v>14</v>
      </c>
      <c r="E252" s="127"/>
      <c r="F252" s="121"/>
      <c r="G252" s="194"/>
    </row>
    <row r="253" spans="1:7" s="53" customFormat="1" ht="51">
      <c r="A253" s="32" t="s">
        <v>424</v>
      </c>
      <c r="B253" s="103" t="s">
        <v>174</v>
      </c>
      <c r="C253" s="134" t="s">
        <v>173</v>
      </c>
      <c r="D253" s="124">
        <v>5</v>
      </c>
      <c r="E253" s="127"/>
      <c r="F253" s="121"/>
      <c r="G253" s="194"/>
    </row>
    <row r="254" spans="1:7" s="53" customFormat="1" ht="38.25">
      <c r="A254" s="32" t="s">
        <v>425</v>
      </c>
      <c r="B254" s="88" t="s">
        <v>175</v>
      </c>
      <c r="C254" s="134" t="s">
        <v>173</v>
      </c>
      <c r="D254" s="124">
        <v>4</v>
      </c>
      <c r="E254" s="121"/>
      <c r="F254" s="121"/>
      <c r="G254" s="198"/>
    </row>
    <row r="255" spans="1:7" s="53" customFormat="1" ht="51">
      <c r="A255" s="32" t="s">
        <v>426</v>
      </c>
      <c r="B255" s="88" t="s">
        <v>176</v>
      </c>
      <c r="C255" s="134" t="s">
        <v>173</v>
      </c>
      <c r="D255" s="124">
        <v>8</v>
      </c>
      <c r="E255" s="121"/>
      <c r="F255" s="121"/>
      <c r="G255" s="198"/>
    </row>
    <row r="256" spans="1:7" s="53" customFormat="1" ht="38.25">
      <c r="A256" s="32" t="s">
        <v>427</v>
      </c>
      <c r="B256" s="88" t="s">
        <v>177</v>
      </c>
      <c r="C256" s="134" t="s">
        <v>173</v>
      </c>
      <c r="D256" s="124">
        <v>2</v>
      </c>
      <c r="E256" s="121"/>
      <c r="F256" s="121"/>
      <c r="G256" s="198"/>
    </row>
    <row r="257" spans="1:7" s="53" customFormat="1" ht="38.25">
      <c r="A257" s="32" t="s">
        <v>428</v>
      </c>
      <c r="B257" s="88" t="s">
        <v>178</v>
      </c>
      <c r="C257" s="134" t="s">
        <v>173</v>
      </c>
      <c r="D257" s="124">
        <v>1</v>
      </c>
      <c r="E257" s="121"/>
      <c r="F257" s="121"/>
      <c r="G257" s="198"/>
    </row>
    <row r="258" spans="1:7" s="53" customFormat="1" ht="38.25">
      <c r="A258" s="32" t="s">
        <v>429</v>
      </c>
      <c r="B258" s="88" t="s">
        <v>179</v>
      </c>
      <c r="C258" s="134" t="s">
        <v>173</v>
      </c>
      <c r="D258" s="124">
        <v>2</v>
      </c>
      <c r="E258" s="121"/>
      <c r="F258" s="121"/>
      <c r="G258" s="198"/>
    </row>
    <row r="259" spans="1:7" s="53" customFormat="1" ht="38.25">
      <c r="A259" s="32" t="s">
        <v>430</v>
      </c>
      <c r="B259" s="88" t="s">
        <v>180</v>
      </c>
      <c r="C259" s="87" t="s">
        <v>173</v>
      </c>
      <c r="D259" s="124">
        <v>1</v>
      </c>
      <c r="E259" s="121"/>
      <c r="F259" s="121"/>
      <c r="G259" s="198"/>
    </row>
    <row r="260" spans="1:7" s="53" customFormat="1" ht="38.25">
      <c r="A260" s="32" t="s">
        <v>431</v>
      </c>
      <c r="B260" s="88" t="s">
        <v>181</v>
      </c>
      <c r="C260" s="87" t="s">
        <v>173</v>
      </c>
      <c r="D260" s="124">
        <v>2</v>
      </c>
      <c r="E260" s="121"/>
      <c r="F260" s="121"/>
      <c r="G260" s="198"/>
    </row>
    <row r="261" spans="1:7" s="53" customFormat="1" ht="25.5">
      <c r="A261" s="32" t="s">
        <v>432</v>
      </c>
      <c r="B261" s="88" t="s">
        <v>182</v>
      </c>
      <c r="C261" s="134" t="s">
        <v>173</v>
      </c>
      <c r="D261" s="124">
        <v>1</v>
      </c>
      <c r="E261" s="121"/>
      <c r="F261" s="121"/>
      <c r="G261" s="198"/>
    </row>
    <row r="262" spans="1:7" s="53" customFormat="1" ht="25.5">
      <c r="A262" s="32" t="s">
        <v>433</v>
      </c>
      <c r="B262" s="88" t="s">
        <v>183</v>
      </c>
      <c r="C262" s="134" t="s">
        <v>173</v>
      </c>
      <c r="D262" s="124">
        <v>1</v>
      </c>
      <c r="E262" s="121"/>
      <c r="F262" s="121"/>
      <c r="G262" s="198"/>
    </row>
    <row r="263" spans="1:7" s="53" customFormat="1" ht="25.5">
      <c r="A263" s="32" t="s">
        <v>434</v>
      </c>
      <c r="B263" s="88" t="s">
        <v>184</v>
      </c>
      <c r="C263" s="134" t="s">
        <v>173</v>
      </c>
      <c r="D263" s="124">
        <v>1</v>
      </c>
      <c r="E263" s="121"/>
      <c r="F263" s="121"/>
      <c r="G263" s="198"/>
    </row>
    <row r="264" spans="1:7" s="53" customFormat="1" ht="25.5">
      <c r="A264" s="32" t="s">
        <v>435</v>
      </c>
      <c r="B264" s="88" t="s">
        <v>185</v>
      </c>
      <c r="C264" s="134" t="s">
        <v>173</v>
      </c>
      <c r="D264" s="124">
        <v>1</v>
      </c>
      <c r="E264" s="121"/>
      <c r="F264" s="121"/>
      <c r="G264" s="198"/>
    </row>
    <row r="265" spans="1:7" s="53" customFormat="1" ht="25.5">
      <c r="A265" s="32" t="s">
        <v>436</v>
      </c>
      <c r="B265" s="88" t="s">
        <v>186</v>
      </c>
      <c r="C265" s="134" t="s">
        <v>173</v>
      </c>
      <c r="D265" s="124">
        <v>1</v>
      </c>
      <c r="E265" s="121"/>
      <c r="F265" s="121"/>
      <c r="G265" s="198"/>
    </row>
    <row r="266" spans="1:7" s="53" customFormat="1" ht="25.5">
      <c r="A266" s="32" t="s">
        <v>437</v>
      </c>
      <c r="B266" s="88" t="s">
        <v>187</v>
      </c>
      <c r="C266" s="134" t="s">
        <v>173</v>
      </c>
      <c r="D266" s="124">
        <v>1</v>
      </c>
      <c r="E266" s="121"/>
      <c r="F266" s="121"/>
      <c r="G266" s="198"/>
    </row>
    <row r="267" spans="1:7" s="53" customFormat="1" ht="12.75">
      <c r="A267" s="32" t="s">
        <v>438</v>
      </c>
      <c r="B267" s="88" t="s">
        <v>188</v>
      </c>
      <c r="C267" s="134" t="s">
        <v>173</v>
      </c>
      <c r="D267" s="124">
        <v>2</v>
      </c>
      <c r="E267" s="121"/>
      <c r="F267" s="121"/>
      <c r="G267" s="198"/>
    </row>
    <row r="268" spans="1:7" s="53" customFormat="1" ht="12.75">
      <c r="A268" s="32" t="s">
        <v>439</v>
      </c>
      <c r="B268" s="88" t="s">
        <v>189</v>
      </c>
      <c r="C268" s="134" t="s">
        <v>173</v>
      </c>
      <c r="D268" s="124">
        <v>1</v>
      </c>
      <c r="E268" s="121"/>
      <c r="F268" s="121"/>
      <c r="G268" s="198"/>
    </row>
    <row r="269" spans="1:7" s="53" customFormat="1" ht="25.5">
      <c r="A269" s="32" t="s">
        <v>440</v>
      </c>
      <c r="B269" s="88" t="s">
        <v>190</v>
      </c>
      <c r="C269" s="134" t="s">
        <v>173</v>
      </c>
      <c r="D269" s="124">
        <v>1</v>
      </c>
      <c r="E269" s="121"/>
      <c r="F269" s="121"/>
      <c r="G269" s="198"/>
    </row>
    <row r="270" spans="1:7" s="53" customFormat="1" ht="25.5">
      <c r="A270" s="32" t="s">
        <v>441</v>
      </c>
      <c r="B270" s="88" t="s">
        <v>191</v>
      </c>
      <c r="C270" s="134" t="s">
        <v>173</v>
      </c>
      <c r="D270" s="124">
        <v>1</v>
      </c>
      <c r="E270" s="121"/>
      <c r="F270" s="121"/>
      <c r="G270" s="198"/>
    </row>
    <row r="271" spans="1:7" s="53" customFormat="1" ht="12.75">
      <c r="A271" s="32" t="s">
        <v>442</v>
      </c>
      <c r="B271" s="101" t="s">
        <v>192</v>
      </c>
      <c r="C271" s="138" t="s">
        <v>15</v>
      </c>
      <c r="D271" s="132">
        <v>1</v>
      </c>
      <c r="E271" s="121"/>
      <c r="F271" s="121"/>
      <c r="G271" s="193"/>
    </row>
    <row r="272" spans="1:7" s="53" customFormat="1" ht="12.75">
      <c r="A272" s="32"/>
      <c r="B272" s="2" t="s">
        <v>25</v>
      </c>
      <c r="C272" s="145"/>
      <c r="D272" s="146"/>
      <c r="E272" s="126"/>
      <c r="F272" s="125">
        <f>SUM(F252:F271)</f>
        <v>0</v>
      </c>
      <c r="G272" s="193"/>
    </row>
    <row r="273" spans="1:7" s="53" customFormat="1" ht="12.75">
      <c r="A273" s="118" t="s">
        <v>443</v>
      </c>
      <c r="B273" s="103" t="s">
        <v>193</v>
      </c>
      <c r="C273" s="135"/>
      <c r="D273" s="128"/>
      <c r="E273" s="79"/>
      <c r="F273" s="126"/>
      <c r="G273" s="194"/>
    </row>
    <row r="274" spans="1:7" s="53" customFormat="1" ht="12.75">
      <c r="A274" s="32" t="s">
        <v>444</v>
      </c>
      <c r="B274" s="105" t="s">
        <v>194</v>
      </c>
      <c r="C274" s="134" t="s">
        <v>14</v>
      </c>
      <c r="D274" s="124">
        <v>3.24</v>
      </c>
      <c r="E274" s="133"/>
      <c r="F274" s="121"/>
      <c r="G274" s="194"/>
    </row>
    <row r="275" spans="1:7" s="53" customFormat="1" ht="12.75">
      <c r="A275" s="32"/>
      <c r="B275" s="2" t="s">
        <v>25</v>
      </c>
      <c r="C275" s="134"/>
      <c r="D275" s="124"/>
      <c r="E275" s="133"/>
      <c r="F275" s="125">
        <f>SUM(F274)</f>
        <v>0</v>
      </c>
      <c r="G275" s="196"/>
    </row>
    <row r="276" spans="1:7" s="53" customFormat="1" ht="12.75">
      <c r="A276" s="118" t="s">
        <v>445</v>
      </c>
      <c r="B276" s="103" t="s">
        <v>195</v>
      </c>
      <c r="C276" s="134"/>
      <c r="D276" s="124"/>
      <c r="E276" s="123"/>
      <c r="F276" s="126"/>
      <c r="G276" s="196"/>
    </row>
    <row r="277" spans="1:7" s="53" customFormat="1" ht="12.75">
      <c r="A277" s="32" t="s">
        <v>446</v>
      </c>
      <c r="B277" s="101" t="s">
        <v>196</v>
      </c>
      <c r="C277" s="134" t="s">
        <v>14</v>
      </c>
      <c r="D277" s="124">
        <v>229</v>
      </c>
      <c r="E277" s="121"/>
      <c r="F277" s="121"/>
      <c r="G277" s="193"/>
    </row>
    <row r="278" spans="1:7" s="53" customFormat="1" ht="12.75">
      <c r="A278" s="32" t="s">
        <v>447</v>
      </c>
      <c r="B278" s="101" t="s">
        <v>197</v>
      </c>
      <c r="C278" s="134" t="s">
        <v>14</v>
      </c>
      <c r="D278" s="124">
        <v>472.5</v>
      </c>
      <c r="E278" s="121"/>
      <c r="F278" s="121"/>
      <c r="G278" s="193"/>
    </row>
    <row r="279" spans="1:7" s="53" customFormat="1" ht="12.75">
      <c r="A279" s="32" t="s">
        <v>448</v>
      </c>
      <c r="B279" s="101" t="s">
        <v>198</v>
      </c>
      <c r="C279" s="134" t="s">
        <v>14</v>
      </c>
      <c r="D279" s="124">
        <v>322.9</v>
      </c>
      <c r="E279" s="121"/>
      <c r="F279" s="121"/>
      <c r="G279" s="193"/>
    </row>
    <row r="280" spans="1:7" s="53" customFormat="1" ht="12.75">
      <c r="A280" s="32" t="s">
        <v>449</v>
      </c>
      <c r="B280" s="101" t="s">
        <v>199</v>
      </c>
      <c r="C280" s="134" t="s">
        <v>15</v>
      </c>
      <c r="D280" s="124">
        <v>1</v>
      </c>
      <c r="E280" s="121"/>
      <c r="F280" s="121"/>
      <c r="G280" s="193"/>
    </row>
    <row r="281" spans="1:7" s="53" customFormat="1" ht="12.75">
      <c r="A281" s="119"/>
      <c r="B281" s="2" t="s">
        <v>25</v>
      </c>
      <c r="C281" s="208"/>
      <c r="D281" s="106"/>
      <c r="E281" s="106"/>
      <c r="F281" s="131">
        <f>SUM(F277:F280)</f>
        <v>0</v>
      </c>
      <c r="G281" s="199"/>
    </row>
    <row r="282" spans="1:7" s="53" customFormat="1" ht="15">
      <c r="A282" s="118" t="s">
        <v>451</v>
      </c>
      <c r="B282" s="155" t="s">
        <v>200</v>
      </c>
      <c r="C282" s="209"/>
      <c r="D282" s="156"/>
      <c r="E282" s="156"/>
      <c r="F282" s="156"/>
      <c r="G282" s="200"/>
    </row>
    <row r="283" spans="1:7" s="53" customFormat="1" ht="12.75">
      <c r="A283" s="32" t="s">
        <v>452</v>
      </c>
      <c r="B283" s="107" t="s">
        <v>201</v>
      </c>
      <c r="C283" s="83" t="s">
        <v>173</v>
      </c>
      <c r="D283" s="139">
        <v>155</v>
      </c>
      <c r="E283" s="140"/>
      <c r="F283" s="140"/>
      <c r="G283" s="91"/>
    </row>
    <row r="284" spans="1:7" s="53" customFormat="1" ht="25.5">
      <c r="A284" s="32" t="s">
        <v>453</v>
      </c>
      <c r="B284" s="86" t="s">
        <v>202</v>
      </c>
      <c r="C284" s="83" t="s">
        <v>173</v>
      </c>
      <c r="D284" s="139">
        <v>27</v>
      </c>
      <c r="E284" s="140"/>
      <c r="F284" s="140"/>
      <c r="G284" s="91"/>
    </row>
    <row r="285" spans="1:7" s="53" customFormat="1" ht="25.5">
      <c r="A285" s="32" t="s">
        <v>454</v>
      </c>
      <c r="B285" s="86" t="s">
        <v>203</v>
      </c>
      <c r="C285" s="83" t="s">
        <v>173</v>
      </c>
      <c r="D285" s="139">
        <v>5</v>
      </c>
      <c r="E285" s="140"/>
      <c r="F285" s="140"/>
      <c r="G285" s="91"/>
    </row>
    <row r="286" spans="1:7" s="53" customFormat="1" ht="25.5">
      <c r="A286" s="32" t="s">
        <v>455</v>
      </c>
      <c r="B286" s="107" t="s">
        <v>204</v>
      </c>
      <c r="C286" s="83" t="s">
        <v>173</v>
      </c>
      <c r="D286" s="139">
        <v>16</v>
      </c>
      <c r="E286" s="140"/>
      <c r="F286" s="140"/>
      <c r="G286" s="91"/>
    </row>
    <row r="287" spans="1:7" s="53" customFormat="1" ht="12.75">
      <c r="A287" s="32" t="s">
        <v>456</v>
      </c>
      <c r="B287" s="107" t="s">
        <v>205</v>
      </c>
      <c r="C287" s="83" t="s">
        <v>173</v>
      </c>
      <c r="D287" s="139">
        <v>1</v>
      </c>
      <c r="E287" s="140"/>
      <c r="F287" s="140"/>
      <c r="G287" s="91"/>
    </row>
    <row r="288" spans="1:7" s="53" customFormat="1" ht="12.75">
      <c r="A288" s="32" t="s">
        <v>457</v>
      </c>
      <c r="B288" s="86" t="s">
        <v>206</v>
      </c>
      <c r="C288" s="83" t="s">
        <v>173</v>
      </c>
      <c r="D288" s="139">
        <v>5</v>
      </c>
      <c r="E288" s="140"/>
      <c r="F288" s="140"/>
      <c r="G288" s="91"/>
    </row>
    <row r="289" spans="1:7" s="53" customFormat="1" ht="12.75">
      <c r="A289" s="32" t="s">
        <v>458</v>
      </c>
      <c r="B289" s="86" t="s">
        <v>207</v>
      </c>
      <c r="C289" s="83" t="s">
        <v>173</v>
      </c>
      <c r="D289" s="139">
        <v>3</v>
      </c>
      <c r="E289" s="140"/>
      <c r="F289" s="140"/>
      <c r="G289" s="91"/>
    </row>
    <row r="290" spans="1:7" s="53" customFormat="1" ht="12.75">
      <c r="A290" s="32" t="s">
        <v>459</v>
      </c>
      <c r="B290" s="86" t="s">
        <v>208</v>
      </c>
      <c r="C290" s="83" t="s">
        <v>173</v>
      </c>
      <c r="D290" s="139">
        <v>27</v>
      </c>
      <c r="E290" s="140"/>
      <c r="F290" s="140"/>
      <c r="G290" s="91"/>
    </row>
    <row r="291" spans="1:7" s="53" customFormat="1" ht="12.75">
      <c r="A291" s="32" t="s">
        <v>460</v>
      </c>
      <c r="B291" s="86" t="s">
        <v>209</v>
      </c>
      <c r="C291" s="83" t="s">
        <v>173</v>
      </c>
      <c r="D291" s="139">
        <v>5</v>
      </c>
      <c r="E291" s="140"/>
      <c r="F291" s="140"/>
      <c r="G291" s="91"/>
    </row>
    <row r="292" spans="1:7" s="53" customFormat="1" ht="12.75">
      <c r="A292" s="32" t="s">
        <v>461</v>
      </c>
      <c r="B292" s="86" t="s">
        <v>210</v>
      </c>
      <c r="C292" s="83" t="s">
        <v>173</v>
      </c>
      <c r="D292" s="139">
        <v>16</v>
      </c>
      <c r="E292" s="140"/>
      <c r="F292" s="140"/>
      <c r="G292" s="91"/>
    </row>
    <row r="293" spans="1:7" s="53" customFormat="1" ht="12.75">
      <c r="A293" s="32" t="s">
        <v>462</v>
      </c>
      <c r="B293" s="86" t="s">
        <v>211</v>
      </c>
      <c r="C293" s="83" t="s">
        <v>173</v>
      </c>
      <c r="D293" s="139">
        <v>8</v>
      </c>
      <c r="E293" s="140"/>
      <c r="F293" s="140"/>
      <c r="G293" s="91"/>
    </row>
    <row r="294" spans="1:7" s="53" customFormat="1" ht="12.75">
      <c r="A294" s="32" t="s">
        <v>463</v>
      </c>
      <c r="B294" s="86" t="s">
        <v>212</v>
      </c>
      <c r="C294" s="83" t="s">
        <v>173</v>
      </c>
      <c r="D294" s="139">
        <v>1</v>
      </c>
      <c r="E294" s="140"/>
      <c r="F294" s="140"/>
      <c r="G294" s="91"/>
    </row>
    <row r="295" spans="1:7" s="53" customFormat="1" ht="12.75">
      <c r="A295" s="32" t="s">
        <v>464</v>
      </c>
      <c r="B295" s="86" t="s">
        <v>213</v>
      </c>
      <c r="C295" s="83" t="s">
        <v>173</v>
      </c>
      <c r="D295" s="139">
        <v>46</v>
      </c>
      <c r="E295" s="140"/>
      <c r="F295" s="140"/>
      <c r="G295" s="91"/>
    </row>
    <row r="296" spans="1:7" s="53" customFormat="1" ht="12.75">
      <c r="A296" s="32" t="s">
        <v>465</v>
      </c>
      <c r="B296" s="86" t="s">
        <v>214</v>
      </c>
      <c r="C296" s="83" t="s">
        <v>173</v>
      </c>
      <c r="D296" s="139">
        <v>2</v>
      </c>
      <c r="E296" s="140"/>
      <c r="F296" s="140"/>
      <c r="G296" s="91"/>
    </row>
    <row r="297" spans="1:7" s="53" customFormat="1" ht="12.75">
      <c r="A297" s="32" t="s">
        <v>466</v>
      </c>
      <c r="B297" s="104" t="s">
        <v>215</v>
      </c>
      <c r="C297" s="84" t="s">
        <v>216</v>
      </c>
      <c r="D297" s="141">
        <v>10</v>
      </c>
      <c r="E297" s="142"/>
      <c r="F297" s="142"/>
      <c r="G297" s="92"/>
    </row>
    <row r="298" spans="1:7" s="53" customFormat="1" ht="12.75">
      <c r="A298" s="32" t="s">
        <v>467</v>
      </c>
      <c r="B298" s="86" t="s">
        <v>217</v>
      </c>
      <c r="C298" s="83" t="s">
        <v>216</v>
      </c>
      <c r="D298" s="139">
        <v>65</v>
      </c>
      <c r="E298" s="140"/>
      <c r="F298" s="140"/>
      <c r="G298" s="91"/>
    </row>
    <row r="299" spans="1:7" s="53" customFormat="1" ht="12.75">
      <c r="A299" s="32" t="s">
        <v>468</v>
      </c>
      <c r="B299" s="86" t="s">
        <v>218</v>
      </c>
      <c r="C299" s="83" t="s">
        <v>173</v>
      </c>
      <c r="D299" s="139">
        <v>1</v>
      </c>
      <c r="E299" s="140"/>
      <c r="F299" s="140"/>
      <c r="G299" s="91"/>
    </row>
    <row r="300" spans="1:7" s="53" customFormat="1" ht="12.75">
      <c r="A300" s="32" t="s">
        <v>469</v>
      </c>
      <c r="B300" s="86" t="s">
        <v>219</v>
      </c>
      <c r="C300" s="83" t="s">
        <v>173</v>
      </c>
      <c r="D300" s="139">
        <v>1</v>
      </c>
      <c r="E300" s="140"/>
      <c r="F300" s="140"/>
      <c r="G300" s="91"/>
    </row>
    <row r="301" spans="1:7" s="53" customFormat="1" ht="12.75">
      <c r="A301" s="93"/>
      <c r="B301" s="2" t="s">
        <v>25</v>
      </c>
      <c r="C301" s="85"/>
      <c r="D301" s="111"/>
      <c r="E301" s="112"/>
      <c r="F301" s="152">
        <f>SUM(F283:F300)</f>
        <v>0</v>
      </c>
      <c r="G301" s="153"/>
    </row>
    <row r="302" spans="1:7" s="53" customFormat="1" ht="15">
      <c r="A302" s="118" t="s">
        <v>470</v>
      </c>
      <c r="B302" s="155" t="s">
        <v>220</v>
      </c>
      <c r="C302" s="209"/>
      <c r="D302" s="156"/>
      <c r="E302" s="156"/>
      <c r="F302" s="156"/>
      <c r="G302" s="200"/>
    </row>
    <row r="303" spans="1:7" s="53" customFormat="1" ht="12.75">
      <c r="A303" s="32" t="s">
        <v>471</v>
      </c>
      <c r="B303" s="113" t="s">
        <v>221</v>
      </c>
      <c r="C303" s="84" t="s">
        <v>173</v>
      </c>
      <c r="D303" s="141">
        <v>1</v>
      </c>
      <c r="E303" s="142"/>
      <c r="F303" s="142"/>
      <c r="G303" s="92"/>
    </row>
    <row r="304" spans="1:7" s="53" customFormat="1" ht="12.75">
      <c r="A304" s="32" t="s">
        <v>472</v>
      </c>
      <c r="B304" s="113" t="s">
        <v>222</v>
      </c>
      <c r="C304" s="84" t="s">
        <v>223</v>
      </c>
      <c r="D304" s="141">
        <v>1</v>
      </c>
      <c r="E304" s="142"/>
      <c r="F304" s="142"/>
      <c r="G304" s="92"/>
    </row>
    <row r="305" spans="1:7" s="53" customFormat="1" ht="12.75">
      <c r="A305" s="32" t="s">
        <v>473</v>
      </c>
      <c r="B305" s="113" t="s">
        <v>224</v>
      </c>
      <c r="C305" s="84" t="s">
        <v>173</v>
      </c>
      <c r="D305" s="141">
        <v>2</v>
      </c>
      <c r="E305" s="142"/>
      <c r="F305" s="142"/>
      <c r="G305" s="92"/>
    </row>
    <row r="306" spans="1:7" s="53" customFormat="1" ht="12.75">
      <c r="A306" s="32" t="s">
        <v>474</v>
      </c>
      <c r="B306" s="114" t="s">
        <v>225</v>
      </c>
      <c r="C306" s="84" t="s">
        <v>223</v>
      </c>
      <c r="D306" s="141">
        <v>1</v>
      </c>
      <c r="E306" s="142"/>
      <c r="F306" s="142"/>
      <c r="G306" s="92"/>
    </row>
    <row r="307" spans="1:7" s="53" customFormat="1" ht="12.75">
      <c r="A307" s="32" t="s">
        <v>475</v>
      </c>
      <c r="B307" s="114" t="s">
        <v>226</v>
      </c>
      <c r="C307" s="84" t="s">
        <v>173</v>
      </c>
      <c r="D307" s="141">
        <v>3</v>
      </c>
      <c r="E307" s="142"/>
      <c r="F307" s="142"/>
      <c r="G307" s="92"/>
    </row>
    <row r="308" spans="1:7" s="53" customFormat="1" ht="12.75">
      <c r="A308" s="32" t="s">
        <v>476</v>
      </c>
      <c r="B308" s="113" t="s">
        <v>227</v>
      </c>
      <c r="C308" s="84" t="s">
        <v>223</v>
      </c>
      <c r="D308" s="141">
        <v>1</v>
      </c>
      <c r="E308" s="142"/>
      <c r="F308" s="142"/>
      <c r="G308" s="92"/>
    </row>
    <row r="309" spans="1:7" s="53" customFormat="1" ht="12.75">
      <c r="A309" s="32" t="s">
        <v>477</v>
      </c>
      <c r="B309" s="114" t="s">
        <v>228</v>
      </c>
      <c r="C309" s="84" t="s">
        <v>173</v>
      </c>
      <c r="D309" s="141">
        <v>1</v>
      </c>
      <c r="E309" s="142"/>
      <c r="F309" s="142"/>
      <c r="G309" s="92"/>
    </row>
    <row r="310" spans="1:7" s="53" customFormat="1" ht="12.75">
      <c r="A310" s="32" t="s">
        <v>478</v>
      </c>
      <c r="B310" s="113" t="s">
        <v>229</v>
      </c>
      <c r="C310" s="84" t="s">
        <v>216</v>
      </c>
      <c r="D310" s="141">
        <v>10</v>
      </c>
      <c r="E310" s="142"/>
      <c r="F310" s="142"/>
      <c r="G310" s="92"/>
    </row>
    <row r="311" spans="1:7" s="53" customFormat="1" ht="12.75">
      <c r="A311" s="32" t="s">
        <v>479</v>
      </c>
      <c r="B311" s="114" t="s">
        <v>230</v>
      </c>
      <c r="C311" s="84" t="s">
        <v>173</v>
      </c>
      <c r="D311" s="141">
        <v>3</v>
      </c>
      <c r="E311" s="142"/>
      <c r="F311" s="142"/>
      <c r="G311" s="92"/>
    </row>
    <row r="312" spans="1:7" s="53" customFormat="1" ht="12.75">
      <c r="A312" s="90"/>
      <c r="B312" s="2" t="s">
        <v>25</v>
      </c>
      <c r="C312" s="83"/>
      <c r="D312" s="108"/>
      <c r="E312" s="109"/>
      <c r="F312" s="157">
        <f>SUM(F303:F311)</f>
        <v>0</v>
      </c>
      <c r="G312" s="153"/>
    </row>
    <row r="313" spans="1:7" s="53" customFormat="1" ht="15.75">
      <c r="A313" s="118" t="s">
        <v>480</v>
      </c>
      <c r="B313" s="156" t="s">
        <v>231</v>
      </c>
      <c r="C313" s="210"/>
      <c r="D313" s="158"/>
      <c r="E313" s="158"/>
      <c r="F313" s="158"/>
      <c r="G313" s="200"/>
    </row>
    <row r="314" spans="1:7" s="53" customFormat="1" ht="12.75">
      <c r="A314" s="32" t="s">
        <v>481</v>
      </c>
      <c r="B314" s="86" t="s">
        <v>232</v>
      </c>
      <c r="C314" s="85" t="s">
        <v>16</v>
      </c>
      <c r="D314" s="139">
        <v>178</v>
      </c>
      <c r="E314" s="140"/>
      <c r="F314" s="143"/>
      <c r="G314" s="94"/>
    </row>
    <row r="315" spans="1:7" s="53" customFormat="1" ht="12.75">
      <c r="A315" s="32" t="s">
        <v>482</v>
      </c>
      <c r="B315" s="86" t="s">
        <v>233</v>
      </c>
      <c r="C315" s="85" t="s">
        <v>173</v>
      </c>
      <c r="D315" s="139">
        <v>11</v>
      </c>
      <c r="E315" s="140"/>
      <c r="F315" s="143"/>
      <c r="G315" s="94"/>
    </row>
    <row r="316" spans="1:7" s="53" customFormat="1" ht="12.75">
      <c r="A316" s="32" t="s">
        <v>483</v>
      </c>
      <c r="B316" s="86" t="s">
        <v>234</v>
      </c>
      <c r="C316" s="85" t="s">
        <v>173</v>
      </c>
      <c r="D316" s="139">
        <v>1</v>
      </c>
      <c r="E316" s="140"/>
      <c r="F316" s="143"/>
      <c r="G316" s="94"/>
    </row>
    <row r="317" spans="1:7" s="53" customFormat="1" ht="12.75">
      <c r="A317" s="32" t="s">
        <v>484</v>
      </c>
      <c r="B317" s="86" t="s">
        <v>235</v>
      </c>
      <c r="C317" s="85" t="s">
        <v>173</v>
      </c>
      <c r="D317" s="139">
        <v>1</v>
      </c>
      <c r="E317" s="140"/>
      <c r="F317" s="143"/>
      <c r="G317" s="94"/>
    </row>
    <row r="318" spans="1:7" s="53" customFormat="1" ht="12.75">
      <c r="A318" s="32" t="s">
        <v>485</v>
      </c>
      <c r="B318" s="86" t="s">
        <v>236</v>
      </c>
      <c r="C318" s="85" t="s">
        <v>15</v>
      </c>
      <c r="D318" s="139">
        <v>1</v>
      </c>
      <c r="E318" s="140"/>
      <c r="F318" s="143"/>
      <c r="G318" s="94"/>
    </row>
    <row r="319" spans="1:7" s="53" customFormat="1" ht="12.75">
      <c r="A319" s="95"/>
      <c r="B319" s="2" t="s">
        <v>25</v>
      </c>
      <c r="C319" s="85"/>
      <c r="D319" s="139"/>
      <c r="E319" s="140"/>
      <c r="F319" s="159">
        <f>SUM(F314:F318)</f>
        <v>0</v>
      </c>
      <c r="G319" s="154"/>
    </row>
    <row r="320" spans="1:7" s="53" customFormat="1" ht="12.75">
      <c r="A320" s="117" t="s">
        <v>486</v>
      </c>
      <c r="B320" s="160" t="s">
        <v>503</v>
      </c>
      <c r="C320" s="84"/>
      <c r="D320" s="110"/>
      <c r="E320" s="161"/>
      <c r="F320" s="161"/>
      <c r="G320" s="162"/>
    </row>
    <row r="321" spans="1:7" s="53" customFormat="1" ht="12.75">
      <c r="A321" s="32" t="s">
        <v>487</v>
      </c>
      <c r="B321" s="86" t="s">
        <v>237</v>
      </c>
      <c r="C321" s="83" t="s">
        <v>173</v>
      </c>
      <c r="D321" s="139">
        <v>4</v>
      </c>
      <c r="E321" s="140"/>
      <c r="F321" s="143"/>
      <c r="G321" s="94"/>
    </row>
    <row r="322" spans="1:7" s="53" customFormat="1" ht="12.75">
      <c r="A322" s="32" t="s">
        <v>488</v>
      </c>
      <c r="B322" s="86" t="s">
        <v>238</v>
      </c>
      <c r="C322" s="83" t="s">
        <v>173</v>
      </c>
      <c r="D322" s="139">
        <v>3</v>
      </c>
      <c r="E322" s="140"/>
      <c r="F322" s="143"/>
      <c r="G322" s="94"/>
    </row>
    <row r="323" spans="1:7" s="53" customFormat="1" ht="25.5">
      <c r="A323" s="32" t="s">
        <v>489</v>
      </c>
      <c r="B323" s="86" t="s">
        <v>239</v>
      </c>
      <c r="C323" s="83" t="s">
        <v>173</v>
      </c>
      <c r="D323" s="139">
        <v>2</v>
      </c>
      <c r="E323" s="140"/>
      <c r="F323" s="143"/>
      <c r="G323" s="94"/>
    </row>
    <row r="324" spans="1:7" s="53" customFormat="1" ht="12.75">
      <c r="A324" s="32" t="s">
        <v>490</v>
      </c>
      <c r="B324" s="86" t="s">
        <v>240</v>
      </c>
      <c r="C324" s="83" t="s">
        <v>173</v>
      </c>
      <c r="D324" s="139">
        <v>2</v>
      </c>
      <c r="E324" s="140"/>
      <c r="F324" s="143"/>
      <c r="G324" s="94"/>
    </row>
    <row r="325" spans="1:7" s="53" customFormat="1" ht="25.5">
      <c r="A325" s="32" t="s">
        <v>491</v>
      </c>
      <c r="B325" s="86" t="s">
        <v>241</v>
      </c>
      <c r="C325" s="83" t="s">
        <v>173</v>
      </c>
      <c r="D325" s="139">
        <v>1</v>
      </c>
      <c r="E325" s="140"/>
      <c r="F325" s="143"/>
      <c r="G325" s="94"/>
    </row>
    <row r="326" spans="1:7" s="53" customFormat="1" ht="25.5">
      <c r="A326" s="32" t="s">
        <v>492</v>
      </c>
      <c r="B326" s="86" t="s">
        <v>242</v>
      </c>
      <c r="C326" s="83" t="s">
        <v>173</v>
      </c>
      <c r="D326" s="139">
        <v>1</v>
      </c>
      <c r="E326" s="140"/>
      <c r="F326" s="143"/>
      <c r="G326" s="94"/>
    </row>
    <row r="327" spans="1:7" s="53" customFormat="1" ht="25.5">
      <c r="A327" s="32" t="s">
        <v>493</v>
      </c>
      <c r="B327" s="86" t="s">
        <v>243</v>
      </c>
      <c r="C327" s="83" t="s">
        <v>173</v>
      </c>
      <c r="D327" s="139">
        <v>3</v>
      </c>
      <c r="E327" s="140"/>
      <c r="F327" s="143"/>
      <c r="G327" s="94"/>
    </row>
    <row r="328" spans="1:7" s="53" customFormat="1" ht="12.75">
      <c r="A328" s="32" t="s">
        <v>494</v>
      </c>
      <c r="B328" s="86" t="s">
        <v>244</v>
      </c>
      <c r="C328" s="83" t="s">
        <v>173</v>
      </c>
      <c r="D328" s="139">
        <v>2</v>
      </c>
      <c r="E328" s="140"/>
      <c r="F328" s="143"/>
      <c r="G328" s="94"/>
    </row>
    <row r="329" spans="1:7" s="53" customFormat="1" ht="12.75">
      <c r="A329" s="32" t="s">
        <v>495</v>
      </c>
      <c r="B329" s="86" t="s">
        <v>245</v>
      </c>
      <c r="C329" s="83" t="s">
        <v>173</v>
      </c>
      <c r="D329" s="139">
        <v>1</v>
      </c>
      <c r="E329" s="140"/>
      <c r="F329" s="143"/>
      <c r="G329" s="94"/>
    </row>
    <row r="330" spans="1:7" s="53" customFormat="1" ht="12.75">
      <c r="A330" s="32" t="s">
        <v>496</v>
      </c>
      <c r="B330" s="86" t="s">
        <v>246</v>
      </c>
      <c r="C330" s="83" t="s">
        <v>173</v>
      </c>
      <c r="D330" s="139">
        <v>2</v>
      </c>
      <c r="E330" s="140"/>
      <c r="F330" s="143"/>
      <c r="G330" s="94"/>
    </row>
    <row r="331" spans="1:7" s="53" customFormat="1" ht="25.5">
      <c r="A331" s="32" t="s">
        <v>497</v>
      </c>
      <c r="B331" s="86" t="s">
        <v>247</v>
      </c>
      <c r="C331" s="83" t="s">
        <v>173</v>
      </c>
      <c r="D331" s="139">
        <v>6</v>
      </c>
      <c r="E331" s="140"/>
      <c r="F331" s="143"/>
      <c r="G331" s="94"/>
    </row>
    <row r="332" spans="1:7" s="53" customFormat="1" ht="25.5">
      <c r="A332" s="32" t="s">
        <v>498</v>
      </c>
      <c r="B332" s="86" t="s">
        <v>248</v>
      </c>
      <c r="C332" s="83" t="s">
        <v>173</v>
      </c>
      <c r="D332" s="139">
        <v>10</v>
      </c>
      <c r="E332" s="140"/>
      <c r="F332" s="143"/>
      <c r="G332" s="94"/>
    </row>
    <row r="333" spans="1:7" s="53" customFormat="1" ht="12.75">
      <c r="A333" s="32" t="s">
        <v>499</v>
      </c>
      <c r="B333" s="116" t="s">
        <v>249</v>
      </c>
      <c r="C333" s="83" t="s">
        <v>173</v>
      </c>
      <c r="D333" s="139">
        <v>1</v>
      </c>
      <c r="E333" s="140"/>
      <c r="F333" s="143"/>
      <c r="G333" s="94"/>
    </row>
    <row r="334" spans="1:7" s="53" customFormat="1" ht="12.75">
      <c r="A334" s="32" t="s">
        <v>500</v>
      </c>
      <c r="B334" s="86" t="s">
        <v>250</v>
      </c>
      <c r="C334" s="83" t="s">
        <v>173</v>
      </c>
      <c r="D334" s="139">
        <v>2</v>
      </c>
      <c r="E334" s="140"/>
      <c r="F334" s="143"/>
      <c r="G334" s="94"/>
    </row>
    <row r="335" spans="1:7" s="53" customFormat="1" ht="25.5">
      <c r="A335" s="32" t="s">
        <v>501</v>
      </c>
      <c r="B335" s="86" t="s">
        <v>251</v>
      </c>
      <c r="C335" s="83" t="s">
        <v>173</v>
      </c>
      <c r="D335" s="139">
        <v>1</v>
      </c>
      <c r="E335" s="140"/>
      <c r="F335" s="143"/>
      <c r="G335" s="94"/>
    </row>
    <row r="336" spans="1:7" s="53" customFormat="1" ht="25.5">
      <c r="A336" s="32" t="s">
        <v>502</v>
      </c>
      <c r="B336" s="86" t="s">
        <v>252</v>
      </c>
      <c r="C336" s="83" t="s">
        <v>173</v>
      </c>
      <c r="D336" s="139">
        <v>1</v>
      </c>
      <c r="E336" s="140"/>
      <c r="F336" s="143"/>
      <c r="G336" s="94"/>
    </row>
    <row r="337" spans="1:7" s="53" customFormat="1" ht="12.75">
      <c r="A337" s="95"/>
      <c r="B337" s="2" t="s">
        <v>25</v>
      </c>
      <c r="C337" s="83"/>
      <c r="D337" s="89"/>
      <c r="E337" s="109"/>
      <c r="F337" s="159">
        <f>SUM(F321:F336)</f>
        <v>0</v>
      </c>
      <c r="G337" s="94"/>
    </row>
    <row r="338" spans="1:7" s="53" customFormat="1" ht="12.75">
      <c r="A338" s="117" t="s">
        <v>504</v>
      </c>
      <c r="B338" s="88" t="s">
        <v>253</v>
      </c>
      <c r="C338" s="83"/>
      <c r="D338" s="89"/>
      <c r="E338" s="109"/>
      <c r="F338" s="115"/>
      <c r="G338" s="94"/>
    </row>
    <row r="339" spans="1:7" s="53" customFormat="1" ht="25.5">
      <c r="A339" s="32" t="s">
        <v>505</v>
      </c>
      <c r="B339" s="86" t="s">
        <v>254</v>
      </c>
      <c r="C339" s="83" t="s">
        <v>15</v>
      </c>
      <c r="D339" s="139">
        <v>1</v>
      </c>
      <c r="E339" s="140"/>
      <c r="F339" s="143"/>
      <c r="G339" s="94"/>
    </row>
    <row r="340" spans="1:7" s="53" customFormat="1" ht="12.75">
      <c r="A340" s="95"/>
      <c r="B340" s="2" t="s">
        <v>25</v>
      </c>
      <c r="C340" s="85"/>
      <c r="D340" s="139"/>
      <c r="E340" s="140"/>
      <c r="F340" s="159">
        <f>SUM(F339)</f>
        <v>0</v>
      </c>
      <c r="G340" s="94"/>
    </row>
    <row r="341" spans="1:7" s="53" customFormat="1" ht="12.75">
      <c r="A341" s="117" t="s">
        <v>506</v>
      </c>
      <c r="B341" s="88" t="s">
        <v>255</v>
      </c>
      <c r="C341" s="85"/>
      <c r="D341" s="144"/>
      <c r="E341" s="140"/>
      <c r="F341" s="143"/>
      <c r="G341" s="94"/>
    </row>
    <row r="342" spans="1:7" s="53" customFormat="1" ht="12.75">
      <c r="A342" s="32" t="s">
        <v>507</v>
      </c>
      <c r="B342" s="89" t="s">
        <v>256</v>
      </c>
      <c r="C342" s="85" t="s">
        <v>15</v>
      </c>
      <c r="D342" s="139">
        <v>1</v>
      </c>
      <c r="E342" s="140"/>
      <c r="F342" s="143"/>
      <c r="G342" s="94"/>
    </row>
    <row r="343" spans="1:7" s="53" customFormat="1" ht="12.75">
      <c r="A343" s="96"/>
      <c r="B343" s="2" t="s">
        <v>25</v>
      </c>
      <c r="C343" s="85"/>
      <c r="D343" s="139"/>
      <c r="E343" s="140"/>
      <c r="F343" s="159">
        <f>SUM(F342)</f>
        <v>0</v>
      </c>
      <c r="G343" s="97"/>
    </row>
    <row r="344" spans="1:7" s="53" customFormat="1" ht="12.75">
      <c r="A344" s="117" t="s">
        <v>508</v>
      </c>
      <c r="B344" s="88" t="s">
        <v>257</v>
      </c>
      <c r="C344" s="85"/>
      <c r="D344" s="139"/>
      <c r="E344" s="140"/>
      <c r="F344" s="143"/>
      <c r="G344" s="94"/>
    </row>
    <row r="345" spans="1:7" s="53" customFormat="1" ht="12.75">
      <c r="A345" s="32" t="s">
        <v>510</v>
      </c>
      <c r="B345" s="89" t="s">
        <v>258</v>
      </c>
      <c r="C345" s="85" t="s">
        <v>16</v>
      </c>
      <c r="D345" s="139">
        <v>26</v>
      </c>
      <c r="E345" s="140"/>
      <c r="F345" s="143"/>
      <c r="G345" s="94"/>
    </row>
    <row r="346" spans="1:7" s="53" customFormat="1" ht="12.75">
      <c r="A346" s="32" t="s">
        <v>511</v>
      </c>
      <c r="B346" s="89" t="s">
        <v>259</v>
      </c>
      <c r="C346" s="85" t="s">
        <v>16</v>
      </c>
      <c r="D346" s="139">
        <v>22</v>
      </c>
      <c r="E346" s="140"/>
      <c r="F346" s="143"/>
      <c r="G346" s="94"/>
    </row>
    <row r="347" spans="1:7" s="53" customFormat="1" ht="12.75">
      <c r="A347" s="32" t="s">
        <v>512</v>
      </c>
      <c r="B347" s="89" t="s">
        <v>260</v>
      </c>
      <c r="C347" s="85" t="s">
        <v>16</v>
      </c>
      <c r="D347" s="139">
        <v>15</v>
      </c>
      <c r="E347" s="140"/>
      <c r="F347" s="143"/>
      <c r="G347" s="94"/>
    </row>
    <row r="348" spans="1:7" s="53" customFormat="1" ht="12.75">
      <c r="A348" s="32" t="s">
        <v>513</v>
      </c>
      <c r="B348" s="89" t="s">
        <v>261</v>
      </c>
      <c r="C348" s="85" t="s">
        <v>173</v>
      </c>
      <c r="D348" s="139">
        <v>2</v>
      </c>
      <c r="E348" s="140"/>
      <c r="F348" s="143"/>
      <c r="G348" s="94"/>
    </row>
    <row r="349" spans="1:7" s="53" customFormat="1" ht="12.75">
      <c r="A349" s="32" t="s">
        <v>514</v>
      </c>
      <c r="B349" s="89" t="s">
        <v>262</v>
      </c>
      <c r="C349" s="85" t="s">
        <v>173</v>
      </c>
      <c r="D349" s="139">
        <v>5</v>
      </c>
      <c r="E349" s="140"/>
      <c r="F349" s="143"/>
      <c r="G349" s="94"/>
    </row>
    <row r="350" spans="1:7" s="53" customFormat="1" ht="12.75">
      <c r="A350" s="32" t="s">
        <v>515</v>
      </c>
      <c r="B350" s="89" t="s">
        <v>263</v>
      </c>
      <c r="C350" s="85" t="s">
        <v>173</v>
      </c>
      <c r="D350" s="139">
        <v>3</v>
      </c>
      <c r="E350" s="140"/>
      <c r="F350" s="143"/>
      <c r="G350" s="94"/>
    </row>
    <row r="351" spans="1:7" s="53" customFormat="1" ht="12.75">
      <c r="A351" s="32" t="s">
        <v>516</v>
      </c>
      <c r="B351" s="89" t="s">
        <v>264</v>
      </c>
      <c r="C351" s="85" t="s">
        <v>173</v>
      </c>
      <c r="D351" s="139">
        <v>1</v>
      </c>
      <c r="E351" s="140"/>
      <c r="F351" s="143"/>
      <c r="G351" s="94"/>
    </row>
    <row r="352" spans="1:7" s="53" customFormat="1" ht="12.75">
      <c r="A352" s="32" t="s">
        <v>517</v>
      </c>
      <c r="B352" s="89" t="s">
        <v>265</v>
      </c>
      <c r="C352" s="85" t="s">
        <v>173</v>
      </c>
      <c r="D352" s="139">
        <v>3</v>
      </c>
      <c r="E352" s="140"/>
      <c r="F352" s="143"/>
      <c r="G352" s="94"/>
    </row>
    <row r="353" spans="1:7" s="53" customFormat="1" ht="12.75">
      <c r="A353" s="32" t="s">
        <v>518</v>
      </c>
      <c r="B353" s="89" t="s">
        <v>266</v>
      </c>
      <c r="C353" s="85" t="s">
        <v>173</v>
      </c>
      <c r="D353" s="139">
        <v>2</v>
      </c>
      <c r="E353" s="140"/>
      <c r="F353" s="143"/>
      <c r="G353" s="94"/>
    </row>
    <row r="354" spans="1:7" s="53" customFormat="1" ht="12.75">
      <c r="A354" s="32" t="s">
        <v>519</v>
      </c>
      <c r="B354" s="89" t="s">
        <v>267</v>
      </c>
      <c r="C354" s="85" t="s">
        <v>173</v>
      </c>
      <c r="D354" s="139">
        <v>1</v>
      </c>
      <c r="E354" s="140"/>
      <c r="F354" s="143"/>
      <c r="G354" s="94"/>
    </row>
    <row r="355" spans="1:7" s="53" customFormat="1" ht="12.75">
      <c r="A355" s="32" t="s">
        <v>520</v>
      </c>
      <c r="B355" s="89" t="s">
        <v>268</v>
      </c>
      <c r="C355" s="85" t="s">
        <v>173</v>
      </c>
      <c r="D355" s="139">
        <v>2</v>
      </c>
      <c r="E355" s="140"/>
      <c r="F355" s="143"/>
      <c r="G355" s="94"/>
    </row>
    <row r="356" spans="1:7" s="53" customFormat="1" ht="12.75">
      <c r="A356" s="32" t="s">
        <v>521</v>
      </c>
      <c r="B356" s="89" t="s">
        <v>269</v>
      </c>
      <c r="C356" s="85" t="s">
        <v>173</v>
      </c>
      <c r="D356" s="139">
        <v>6</v>
      </c>
      <c r="E356" s="140"/>
      <c r="F356" s="143"/>
      <c r="G356" s="94"/>
    </row>
    <row r="357" spans="1:7" s="53" customFormat="1" ht="12.75">
      <c r="A357" s="32" t="s">
        <v>522</v>
      </c>
      <c r="B357" s="89" t="s">
        <v>270</v>
      </c>
      <c r="C357" s="85" t="s">
        <v>173</v>
      </c>
      <c r="D357" s="139">
        <v>4</v>
      </c>
      <c r="E357" s="140"/>
      <c r="F357" s="143"/>
      <c r="G357" s="94"/>
    </row>
    <row r="358" spans="1:7" s="53" customFormat="1" ht="12.75">
      <c r="A358" s="32" t="s">
        <v>523</v>
      </c>
      <c r="B358" s="89" t="s">
        <v>271</v>
      </c>
      <c r="C358" s="85" t="s">
        <v>173</v>
      </c>
      <c r="D358" s="139">
        <v>18</v>
      </c>
      <c r="E358" s="140"/>
      <c r="F358" s="143"/>
      <c r="G358" s="94"/>
    </row>
    <row r="359" spans="1:7" s="53" customFormat="1" ht="12.75">
      <c r="A359" s="32" t="s">
        <v>524</v>
      </c>
      <c r="B359" s="89" t="s">
        <v>272</v>
      </c>
      <c r="C359" s="85" t="s">
        <v>173</v>
      </c>
      <c r="D359" s="139">
        <v>6</v>
      </c>
      <c r="E359" s="140"/>
      <c r="F359" s="143"/>
      <c r="G359" s="94"/>
    </row>
    <row r="360" spans="1:7" s="53" customFormat="1" ht="12.75">
      <c r="A360" s="32" t="s">
        <v>525</v>
      </c>
      <c r="B360" s="89" t="s">
        <v>273</v>
      </c>
      <c r="C360" s="85" t="s">
        <v>173</v>
      </c>
      <c r="D360" s="139">
        <v>2</v>
      </c>
      <c r="E360" s="140"/>
      <c r="F360" s="143"/>
      <c r="G360" s="94"/>
    </row>
    <row r="361" spans="1:7" s="53" customFormat="1" ht="12.75">
      <c r="A361" s="32" t="s">
        <v>526</v>
      </c>
      <c r="B361" s="89" t="s">
        <v>274</v>
      </c>
      <c r="C361" s="85" t="s">
        <v>173</v>
      </c>
      <c r="D361" s="139">
        <v>4</v>
      </c>
      <c r="E361" s="140"/>
      <c r="F361" s="143"/>
      <c r="G361" s="94"/>
    </row>
    <row r="362" spans="1:7" s="53" customFormat="1" ht="12.75">
      <c r="A362" s="32" t="s">
        <v>527</v>
      </c>
      <c r="B362" s="89" t="s">
        <v>275</v>
      </c>
      <c r="C362" s="85" t="s">
        <v>173</v>
      </c>
      <c r="D362" s="139">
        <v>6</v>
      </c>
      <c r="E362" s="140"/>
      <c r="F362" s="143"/>
      <c r="G362" s="94"/>
    </row>
    <row r="363" spans="1:7" s="53" customFormat="1" ht="12.75">
      <c r="A363" s="32" t="s">
        <v>528</v>
      </c>
      <c r="B363" s="89" t="s">
        <v>276</v>
      </c>
      <c r="C363" s="85" t="s">
        <v>173</v>
      </c>
      <c r="D363" s="139">
        <v>2</v>
      </c>
      <c r="E363" s="140"/>
      <c r="F363" s="143"/>
      <c r="G363" s="94"/>
    </row>
    <row r="364" spans="1:7" s="53" customFormat="1" ht="12.75">
      <c r="A364" s="32" t="s">
        <v>529</v>
      </c>
      <c r="B364" s="89" t="s">
        <v>277</v>
      </c>
      <c r="C364" s="85" t="s">
        <v>173</v>
      </c>
      <c r="D364" s="139">
        <v>6</v>
      </c>
      <c r="E364" s="140"/>
      <c r="F364" s="143"/>
      <c r="G364" s="94"/>
    </row>
    <row r="365" spans="1:11" s="53" customFormat="1" ht="12.75">
      <c r="A365" s="32" t="s">
        <v>530</v>
      </c>
      <c r="B365" s="116" t="s">
        <v>278</v>
      </c>
      <c r="C365" s="85" t="s">
        <v>173</v>
      </c>
      <c r="D365" s="139">
        <v>1</v>
      </c>
      <c r="E365" s="140"/>
      <c r="F365" s="143"/>
      <c r="G365" s="94"/>
      <c r="K365" s="176"/>
    </row>
    <row r="366" spans="1:7" s="53" customFormat="1" ht="12.75">
      <c r="A366" s="95"/>
      <c r="B366" s="2" t="s">
        <v>25</v>
      </c>
      <c r="C366" s="83"/>
      <c r="D366" s="139"/>
      <c r="E366" s="140"/>
      <c r="F366" s="159">
        <f>SUM(F345:F365)</f>
        <v>0</v>
      </c>
      <c r="G366" s="94"/>
    </row>
    <row r="367" spans="1:7" s="53" customFormat="1" ht="12.75">
      <c r="A367" s="117" t="s">
        <v>509</v>
      </c>
      <c r="B367" s="88" t="s">
        <v>255</v>
      </c>
      <c r="C367" s="85"/>
      <c r="D367" s="139"/>
      <c r="E367" s="140"/>
      <c r="F367" s="143"/>
      <c r="G367" s="94"/>
    </row>
    <row r="368" spans="1:7" s="53" customFormat="1" ht="12.75">
      <c r="A368" s="32" t="s">
        <v>531</v>
      </c>
      <c r="B368" s="89" t="s">
        <v>279</v>
      </c>
      <c r="C368" s="85" t="s">
        <v>15</v>
      </c>
      <c r="D368" s="139">
        <v>1</v>
      </c>
      <c r="E368" s="140"/>
      <c r="F368" s="143"/>
      <c r="G368" s="169"/>
    </row>
    <row r="369" spans="1:7" s="53" customFormat="1" ht="12.75">
      <c r="A369" s="174"/>
      <c r="B369" s="2" t="s">
        <v>25</v>
      </c>
      <c r="C369" s="85"/>
      <c r="D369" s="139"/>
      <c r="E369" s="140"/>
      <c r="F369" s="159">
        <f>SUM(F368)</f>
        <v>0</v>
      </c>
      <c r="G369" s="169"/>
    </row>
    <row r="370" spans="1:7" s="53" customFormat="1" ht="18" customHeight="1" thickBot="1">
      <c r="A370" s="201"/>
      <c r="B370" s="41" t="s">
        <v>450</v>
      </c>
      <c r="C370" s="170"/>
      <c r="D370" s="171"/>
      <c r="E370" s="172"/>
      <c r="F370" s="173"/>
      <c r="G370" s="175">
        <f>SUM(F369+F366+F343+F340+F337+F319+F312+F301+F275+F272+F250+F243+F235+F231+F226+F219+F216+F211+F204+F198+F281)</f>
        <v>0</v>
      </c>
    </row>
    <row r="371" spans="1:7" s="53" customFormat="1" ht="18" customHeight="1" thickBot="1">
      <c r="A371" s="164"/>
      <c r="B371" s="163"/>
      <c r="C371" s="164"/>
      <c r="D371" s="165"/>
      <c r="E371" s="166"/>
      <c r="F371" s="167"/>
      <c r="G371" s="168"/>
    </row>
    <row r="372" spans="1:11" ht="18" customHeight="1" thickBot="1">
      <c r="A372" s="227" t="s">
        <v>62</v>
      </c>
      <c r="B372" s="228"/>
      <c r="C372" s="228"/>
      <c r="D372" s="228"/>
      <c r="E372" s="228"/>
      <c r="F372" s="229"/>
      <c r="G372" s="42">
        <f>SUM(G22:G370)</f>
        <v>0</v>
      </c>
      <c r="J372" s="73" t="s">
        <v>29</v>
      </c>
      <c r="K372" s="74"/>
    </row>
    <row r="373" spans="1:7" ht="18" customHeight="1" thickBot="1">
      <c r="A373" s="43"/>
      <c r="B373" s="43"/>
      <c r="C373" s="211"/>
      <c r="D373" s="44"/>
      <c r="E373" s="45"/>
      <c r="F373" s="46"/>
      <c r="G373" s="46"/>
    </row>
    <row r="374" spans="1:7" ht="18" customHeight="1">
      <c r="A374" s="224" t="s">
        <v>63</v>
      </c>
      <c r="B374" s="225"/>
      <c r="C374" s="225"/>
      <c r="D374" s="225"/>
      <c r="E374" s="225"/>
      <c r="F374" s="225"/>
      <c r="G374" s="59">
        <f>G372*18/100</f>
        <v>0</v>
      </c>
    </row>
    <row r="375" spans="1:10" ht="18" customHeight="1">
      <c r="A375" s="214" t="s">
        <v>64</v>
      </c>
      <c r="B375" s="215"/>
      <c r="C375" s="215"/>
      <c r="D375" s="215"/>
      <c r="E375" s="215"/>
      <c r="F375" s="215"/>
      <c r="G375" s="35">
        <f>G372+G374</f>
        <v>0</v>
      </c>
      <c r="J375" s="74" t="s">
        <v>29</v>
      </c>
    </row>
    <row r="376" spans="1:10" ht="18" customHeight="1">
      <c r="A376" s="214" t="s">
        <v>65</v>
      </c>
      <c r="B376" s="215"/>
      <c r="C376" s="215"/>
      <c r="D376" s="215"/>
      <c r="E376" s="215"/>
      <c r="F376" s="215"/>
      <c r="G376" s="35">
        <f>G375*0.1</f>
        <v>0</v>
      </c>
      <c r="J376" s="75" t="s">
        <v>29</v>
      </c>
    </row>
    <row r="377" spans="1:7" ht="18" customHeight="1">
      <c r="A377" s="214" t="s">
        <v>66</v>
      </c>
      <c r="B377" s="215"/>
      <c r="C377" s="215"/>
      <c r="D377" s="215"/>
      <c r="E377" s="215"/>
      <c r="F377" s="215"/>
      <c r="G377" s="35">
        <f>G375+G376</f>
        <v>0</v>
      </c>
    </row>
    <row r="378" spans="1:7" ht="18" customHeight="1">
      <c r="A378" s="214" t="s">
        <v>67</v>
      </c>
      <c r="B378" s="215"/>
      <c r="C378" s="215"/>
      <c r="D378" s="215"/>
      <c r="E378" s="215"/>
      <c r="F378" s="215"/>
      <c r="G378" s="35">
        <f>G377*0.225</f>
        <v>0</v>
      </c>
    </row>
    <row r="379" spans="1:7" ht="18" customHeight="1" thickBot="1">
      <c r="A379" s="219" t="s">
        <v>68</v>
      </c>
      <c r="B379" s="220"/>
      <c r="C379" s="220"/>
      <c r="D379" s="220"/>
      <c r="E379" s="220"/>
      <c r="F379" s="221"/>
      <c r="G379" s="47">
        <f>SUM(G377:G378)</f>
        <v>0</v>
      </c>
    </row>
    <row r="380" ht="13.5" thickBot="1"/>
    <row r="381" spans="1:7" ht="50.25" customHeight="1" thickBot="1">
      <c r="A381" s="216" t="s">
        <v>534</v>
      </c>
      <c r="B381" s="217"/>
      <c r="C381" s="217"/>
      <c r="D381" s="217"/>
      <c r="E381" s="217"/>
      <c r="F381" s="217"/>
      <c r="G381" s="218"/>
    </row>
  </sheetData>
  <sheetProtection/>
  <mergeCells count="11">
    <mergeCell ref="A6:G6"/>
    <mergeCell ref="A374:F374"/>
    <mergeCell ref="A375:F375"/>
    <mergeCell ref="A376:F376"/>
    <mergeCell ref="A9:G9"/>
    <mergeCell ref="A8:G8"/>
    <mergeCell ref="A372:F372"/>
    <mergeCell ref="A377:F377"/>
    <mergeCell ref="A378:F378"/>
    <mergeCell ref="A381:G381"/>
    <mergeCell ref="A379:F379"/>
  </mergeCells>
  <printOptions horizontalCentered="1"/>
  <pageMargins left="0.7480314960629921" right="0.7874015748031497" top="0.61" bottom="0.6692913385826772" header="0.2755905511811024" footer="0.2755905511811024"/>
  <pageSetup fitToHeight="6" fitToWidth="1" horizontalDpi="600" verticalDpi="600" orientation="portrait" paperSize="5" scale="61" r:id="rId3"/>
  <headerFooter alignWithMargins="0">
    <oddFooter>&amp;CPágina &amp;P de &amp;N</oddFooter>
  </headerFooter>
  <legacyDrawing r:id="rId2"/>
  <oleObjects>
    <oleObject progId="Word.Picture.8" shapeId="1723405" r:id="rId1"/>
  </oleObjec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aschvinn</cp:lastModifiedBy>
  <cp:lastPrinted>2011-06-07T16:55:01Z</cp:lastPrinted>
  <dcterms:created xsi:type="dcterms:W3CDTF">2011-05-22T20:40:17Z</dcterms:created>
  <dcterms:modified xsi:type="dcterms:W3CDTF">2011-06-07T18:16:04Z</dcterms:modified>
  <cp:category/>
  <cp:version/>
  <cp:contentType/>
  <cp:contentStatus/>
</cp:coreProperties>
</file>