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resupuesto 2010" sheetId="1" r:id="rId1"/>
  </sheets>
  <definedNames>
    <definedName name="_xlnm.Print_Titles" localSheetId="0">'Presupuesto 2010'!$1:$7</definedName>
  </definedNames>
  <calcPr fullCalcOnLoad="1"/>
</workbook>
</file>

<file path=xl/sharedStrings.xml><?xml version="1.0" encoding="utf-8"?>
<sst xmlns="http://schemas.openxmlformats.org/spreadsheetml/2006/main" count="192" uniqueCount="141">
  <si>
    <t>Inc.</t>
  </si>
  <si>
    <t>Ppal</t>
  </si>
  <si>
    <t>Parc.</t>
  </si>
  <si>
    <t>Concepto</t>
  </si>
  <si>
    <t>Cuenta</t>
  </si>
  <si>
    <t>*</t>
  </si>
  <si>
    <t xml:space="preserve">16. Conducción </t>
  </si>
  <si>
    <t>16.1 CFJ</t>
  </si>
  <si>
    <t>Total Prog 16</t>
  </si>
  <si>
    <t>GASTOS EN PERSONAL</t>
  </si>
  <si>
    <t>Planta Permanente</t>
  </si>
  <si>
    <t>Retribución del Cargo</t>
  </si>
  <si>
    <t>SAC</t>
  </si>
  <si>
    <t>Contribuciones patronales</t>
  </si>
  <si>
    <t>Complementos (jardines)</t>
  </si>
  <si>
    <t>Planta Transitoria</t>
  </si>
  <si>
    <t>Salario Familiar</t>
  </si>
  <si>
    <t>BIENES DE CONSUMO</t>
  </si>
  <si>
    <t>Produc.aliment., agrop. y fores.</t>
  </si>
  <si>
    <t>Alimentos para personas</t>
  </si>
  <si>
    <t>Productos Agroforestales</t>
  </si>
  <si>
    <t>Madera Corcho y sus manufacturas</t>
  </si>
  <si>
    <t>Otros N.E.P.</t>
  </si>
  <si>
    <t>Textiles y vestuarios</t>
  </si>
  <si>
    <t>Prendas de vestir</t>
  </si>
  <si>
    <t>Confecciones Textiles</t>
  </si>
  <si>
    <t>Prod.de papel, cartón e impresos</t>
  </si>
  <si>
    <t>Papel y cartón de escritorio</t>
  </si>
  <si>
    <t>Papel y cartón para computación</t>
  </si>
  <si>
    <t>Productos de artes gráficas</t>
  </si>
  <si>
    <t>Productos de papel y cartón</t>
  </si>
  <si>
    <t>Libros revistas y periódicos</t>
  </si>
  <si>
    <t>Textos de Enseñanza</t>
  </si>
  <si>
    <t>Productos de cuero y caucho</t>
  </si>
  <si>
    <t>Artículos de Cuero</t>
  </si>
  <si>
    <t>Cubiertas y Cámara de Aire</t>
  </si>
  <si>
    <t>Prod. Químicos, comb. y lubric.</t>
  </si>
  <si>
    <t>Prod.Farmaceuticos y Medicinales</t>
  </si>
  <si>
    <t>Insecticidas, fumigantes y otros</t>
  </si>
  <si>
    <t>Tintas pinturas y colorantes</t>
  </si>
  <si>
    <t>Combustiles y Lubricantes</t>
  </si>
  <si>
    <t>Productos de minerales no metálicos</t>
  </si>
  <si>
    <t>Productos de Vidrio</t>
  </si>
  <si>
    <t>Productos Metálicos</t>
  </si>
  <si>
    <t>Productos no ferrosos</t>
  </si>
  <si>
    <t>Extructuras metalicas acabadas</t>
  </si>
  <si>
    <t>Herramientas menores</t>
  </si>
  <si>
    <t>Otros bienes de consumo</t>
  </si>
  <si>
    <t>Elementos de limpieza</t>
  </si>
  <si>
    <t>Utiles de escr.,oficina y enseñan.</t>
  </si>
  <si>
    <t>Utiles y materiales eléctricos</t>
  </si>
  <si>
    <t>Utensilios de cocina y comedor</t>
  </si>
  <si>
    <t>Respuestos y accesorios</t>
  </si>
  <si>
    <t>SERVICIOS NO PERSONALES</t>
  </si>
  <si>
    <t>Servicios básicos.</t>
  </si>
  <si>
    <t>Energía eléctrica</t>
  </si>
  <si>
    <t>Agua</t>
  </si>
  <si>
    <t>Gas</t>
  </si>
  <si>
    <t>Teléfonos, telex y telefax</t>
  </si>
  <si>
    <t>Correos y Telegrafos</t>
  </si>
  <si>
    <t>Redes de Comunicación informatica</t>
  </si>
  <si>
    <t>Alquileres y derechos</t>
  </si>
  <si>
    <t>Alquileres de edificios y locales</t>
  </si>
  <si>
    <t>Alquileres de fotocopiadoras</t>
  </si>
  <si>
    <t>Mantenimiento, reparación y limp.</t>
  </si>
  <si>
    <t>Mantenim.y reparac.de edificios y locales</t>
  </si>
  <si>
    <t>Mant.y rep.de vehiculos</t>
  </si>
  <si>
    <t>Mant.y rep.de maquinarias y equipo</t>
  </si>
  <si>
    <t>Limpieza aseo y fumigacion</t>
  </si>
  <si>
    <t>Serv. Prof., tecnicos y operat.</t>
  </si>
  <si>
    <t>Estudios Invest,y proy.de factibilidad</t>
  </si>
  <si>
    <t xml:space="preserve">Medicos y Sanitarios </t>
  </si>
  <si>
    <t>Juridícos</t>
  </si>
  <si>
    <t>Contabilidad  y Auditoria</t>
  </si>
  <si>
    <t>De Capacitacion</t>
  </si>
  <si>
    <t>De Informatica y Sistemas Computariz.</t>
  </si>
  <si>
    <t>Artísticos y Culturales</t>
  </si>
  <si>
    <t>Serv. Empresar.Comerc. y financ.</t>
  </si>
  <si>
    <t>Transporte</t>
  </si>
  <si>
    <t>Servicios técnicos y profesionales prest</t>
  </si>
  <si>
    <t>Imprenta publicaciones y reproducciones</t>
  </si>
  <si>
    <t>Primas y gastos de seguros</t>
  </si>
  <si>
    <t>Comisiones y gastos bancarios</t>
  </si>
  <si>
    <t>Sistemas informáticos y de registro</t>
  </si>
  <si>
    <t>Servicios de Vigilancia</t>
  </si>
  <si>
    <t>Publicidad y Propaganda</t>
  </si>
  <si>
    <t>Pasajes, viáticos y movilidad</t>
  </si>
  <si>
    <t>Pasajes</t>
  </si>
  <si>
    <t>Viáticos</t>
  </si>
  <si>
    <t>Movilidad</t>
  </si>
  <si>
    <t>Impuesto Derechos y Tasas</t>
  </si>
  <si>
    <t>Impuestos Directos</t>
  </si>
  <si>
    <t>Juicios y Mediaciones</t>
  </si>
  <si>
    <t>Otros servicios</t>
  </si>
  <si>
    <t>Servicios de ceremonial</t>
  </si>
  <si>
    <t>Servicios de comida viandas y refrigerio</t>
  </si>
  <si>
    <t>Premios y Reconocimientos</t>
  </si>
  <si>
    <t>BIENES DE USO</t>
  </si>
  <si>
    <t>Bienes Preexistentes</t>
  </si>
  <si>
    <t>Tierras y Terrenos</t>
  </si>
  <si>
    <t>Edificios e Instalaciones</t>
  </si>
  <si>
    <t>Construcciones en bienes de dominio privado</t>
  </si>
  <si>
    <t>Maquinarias y equipos</t>
  </si>
  <si>
    <t>Equipo de Transporte traccion y elevacion</t>
  </si>
  <si>
    <t>Equipo sanitatio y de laboratorio</t>
  </si>
  <si>
    <t>Equipo de comunicación y señalamiento</t>
  </si>
  <si>
    <t>Equipo educacional, cultural y recreativo</t>
  </si>
  <si>
    <t>Equipo para computación</t>
  </si>
  <si>
    <t>Equipo de oficina y moblaje</t>
  </si>
  <si>
    <t>Herramientas y repuestos mayores</t>
  </si>
  <si>
    <t>Equipos varios</t>
  </si>
  <si>
    <t>Equipo de seguridad</t>
  </si>
  <si>
    <t>Libros, revistas y otros elem.colección.</t>
  </si>
  <si>
    <t>Activos Intangibles</t>
  </si>
  <si>
    <t>Programas de Computación</t>
  </si>
  <si>
    <t>Otros bienes de Uso</t>
  </si>
  <si>
    <t>Otros NEP</t>
  </si>
  <si>
    <t>TRANSFERENCIAS</t>
  </si>
  <si>
    <t>Transf.al sect.priv.p/finan.gastos corrientes</t>
  </si>
  <si>
    <t>Becas y otros subsidios</t>
  </si>
  <si>
    <t>Transf.p/activid. Cientificas y Academicas</t>
  </si>
  <si>
    <t>Transf. a otras instituciones sin fines de lucro</t>
  </si>
  <si>
    <t>Transferencias a Universidades Nacionales</t>
  </si>
  <si>
    <t>Transferencias a Universidades Nacionales p/finan Gs. Cor.</t>
  </si>
  <si>
    <t>Prog 20. Actividades Operativas y Comunes del Poder Judicial</t>
  </si>
  <si>
    <t>Programa 17 Fuero CAyT</t>
  </si>
  <si>
    <t>Programa 16 - Actividades Específicas del Consejo de la Magistratura</t>
  </si>
  <si>
    <t xml:space="preserve">             Consejo de la Magistratura de la Ciudad Autónoma de Buenos Aires</t>
  </si>
  <si>
    <t>Obra Edif. Beruti</t>
  </si>
  <si>
    <t>Obra Edif.  H. Yrigoyen</t>
  </si>
  <si>
    <t>Programa 18 Fuero PCyF</t>
  </si>
  <si>
    <t>Transferencia a Instituciones de Enseñanza - Programa de reconversión</t>
  </si>
  <si>
    <t>Personal sin Discriminar - programa de Reconversión</t>
  </si>
  <si>
    <t>Presupuesto 2010</t>
  </si>
  <si>
    <t>Total Presupuesto 2010</t>
  </si>
  <si>
    <t>16.2 PGPJ</t>
  </si>
  <si>
    <t>Correos y Telecomunicaciones</t>
  </si>
  <si>
    <t>Alquiler con opción a compra</t>
  </si>
  <si>
    <t>Recursos de Afectación Especifica*</t>
  </si>
  <si>
    <t>Obra Edif.  Beazley</t>
  </si>
  <si>
    <t>ANEXO I - Res. C.M. Nº 532/2009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</si>
</sst>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  <numFmt numFmtId="173" formatCode="#,##0.000"/>
    <numFmt numFmtId="174" formatCode="#,##0.0"/>
    <numFmt numFmtId="175" formatCode="_(* #,##0_);_(* \(#,##0\);_(* &quot;-&quot;??_);_(@_)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textRotation="90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/>
    </xf>
    <xf numFmtId="3" fontId="1" fillId="3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left" vertical="center"/>
      <protection/>
    </xf>
    <xf numFmtId="3" fontId="0" fillId="0" borderId="5" xfId="0" applyNumberFormat="1" applyFont="1" applyFill="1" applyBorder="1" applyAlignment="1">
      <alignment horizontal="right"/>
    </xf>
    <xf numFmtId="3" fontId="0" fillId="4" borderId="5" xfId="0" applyNumberFormat="1" applyFont="1" applyFill="1" applyBorder="1" applyAlignment="1">
      <alignment horizontal="right"/>
    </xf>
    <xf numFmtId="3" fontId="0" fillId="4" borderId="5" xfId="17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2" borderId="5" xfId="17" applyNumberFormat="1" applyFont="1" applyFill="1" applyBorder="1" applyAlignment="1">
      <alignment horizontal="right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/>
    </xf>
    <xf numFmtId="3" fontId="1" fillId="2" borderId="5" xfId="17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 horizontal="center" vertical="center"/>
    </xf>
    <xf numFmtId="3" fontId="1" fillId="3" borderId="5" xfId="17" applyNumberFormat="1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/>
    </xf>
    <xf numFmtId="3" fontId="1" fillId="2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Fill="1" applyBorder="1" applyAlignment="1" applyProtection="1">
      <alignment horizontal="left"/>
      <protection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0" fillId="4" borderId="5" xfId="0" applyNumberFormat="1" applyFont="1" applyFill="1" applyBorder="1" applyAlignment="1" applyProtection="1">
      <alignment horizontal="right"/>
      <protection locked="0"/>
    </xf>
    <xf numFmtId="3" fontId="0" fillId="0" borderId="5" xfId="21" applyNumberFormat="1" applyFont="1" applyFill="1" applyBorder="1" applyAlignment="1">
      <alignment horizontal="right"/>
      <protection/>
    </xf>
    <xf numFmtId="3" fontId="0" fillId="4" borderId="5" xfId="21" applyNumberFormat="1" applyFont="1" applyFill="1" applyBorder="1" applyAlignment="1">
      <alignment horizontal="right"/>
      <protection/>
    </xf>
    <xf numFmtId="3" fontId="1" fillId="2" borderId="5" xfId="17" applyNumberFormat="1" applyFont="1" applyFill="1" applyBorder="1" applyAlignment="1" applyProtection="1">
      <alignment horizontal="right"/>
      <protection locked="0"/>
    </xf>
    <xf numFmtId="0" fontId="0" fillId="0" borderId="5" xfId="21" applyFont="1" applyFill="1" applyBorder="1" applyAlignment="1">
      <alignment horizontal="left"/>
      <protection/>
    </xf>
    <xf numFmtId="0" fontId="4" fillId="0" borderId="5" xfId="0" applyFont="1" applyFill="1" applyBorder="1" applyAlignment="1" applyProtection="1">
      <alignment horizontal="left"/>
      <protection/>
    </xf>
    <xf numFmtId="3" fontId="1" fillId="3" borderId="5" xfId="0" applyNumberFormat="1" applyFont="1" applyFill="1" applyBorder="1" applyAlignment="1" applyProtection="1">
      <alignment horizontal="right"/>
      <protection locked="0"/>
    </xf>
    <xf numFmtId="170" fontId="1" fillId="2" borderId="5" xfId="19" applyFont="1" applyFill="1" applyBorder="1" applyAlignment="1" applyProtection="1">
      <alignment horizontal="left"/>
      <protection/>
    </xf>
    <xf numFmtId="170" fontId="0" fillId="0" borderId="5" xfId="19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 horizontal="left"/>
      <protection/>
    </xf>
    <xf numFmtId="1" fontId="1" fillId="2" borderId="5" xfId="19" applyNumberFormat="1" applyFont="1" applyFill="1" applyBorder="1" applyAlignment="1" applyProtection="1">
      <alignment horizontal="left"/>
      <protection/>
    </xf>
    <xf numFmtId="1" fontId="0" fillId="0" borderId="5" xfId="19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left"/>
      <protection/>
    </xf>
    <xf numFmtId="1" fontId="1" fillId="3" borderId="5" xfId="0" applyNumberFormat="1" applyFont="1" applyFill="1" applyBorder="1" applyAlignment="1" applyProtection="1">
      <alignment horizontal="center" vertical="center"/>
      <protection/>
    </xf>
    <xf numFmtId="3" fontId="1" fillId="3" borderId="5" xfId="0" applyNumberFormat="1" applyFont="1" applyFill="1" applyBorder="1" applyAlignment="1" applyProtection="1">
      <alignment horizontal="righ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 applyProtection="1">
      <alignment horizontal="left" vertical="center"/>
      <protection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5" xfId="0" applyNumberFormat="1" applyFont="1" applyFill="1" applyBorder="1" applyAlignment="1" applyProtection="1">
      <alignment horizontal="left"/>
      <protection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1" fontId="0" fillId="0" borderId="5" xfId="0" applyNumberFormat="1" applyFont="1" applyFill="1" applyBorder="1" applyAlignment="1">
      <alignment horizontal="left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0" fontId="0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" fontId="5" fillId="0" borderId="5" xfId="19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4" borderId="5" xfId="17" applyNumberFormat="1" applyFont="1" applyFill="1" applyBorder="1" applyAlignment="1">
      <alignment/>
    </xf>
    <xf numFmtId="9" fontId="1" fillId="0" borderId="9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textRotation="90"/>
    </xf>
    <xf numFmtId="0" fontId="1" fillId="0" borderId="12" xfId="0" applyNumberFormat="1" applyFont="1" applyFill="1" applyBorder="1" applyAlignment="1">
      <alignment horizontal="center" textRotation="90"/>
    </xf>
    <xf numFmtId="0" fontId="1" fillId="0" borderId="13" xfId="0" applyNumberFormat="1" applyFont="1" applyFill="1" applyBorder="1" applyAlignment="1">
      <alignment horizontal="center" textRotation="90"/>
    </xf>
    <xf numFmtId="0" fontId="1" fillId="0" borderId="10" xfId="0" applyNumberFormat="1" applyFont="1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to..2003 Original 5-9-02 detallad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 topLeftCell="A1">
      <pane ySplit="8" topLeftCell="BM103" activePane="bottomLeft" state="frozen"/>
      <selection pane="topLeft" activeCell="A1" sqref="A1"/>
      <selection pane="bottomLeft" activeCell="E2" sqref="E2"/>
    </sheetView>
  </sheetViews>
  <sheetFormatPr defaultColWidth="11.421875" defaultRowHeight="12.75"/>
  <cols>
    <col min="1" max="3" width="3.28125" style="0" customWidth="1"/>
    <col min="4" max="4" width="61.421875" style="0" customWidth="1"/>
    <col min="5" max="5" width="15.421875" style="0" bestFit="1" customWidth="1"/>
    <col min="6" max="6" width="13.140625" style="0" customWidth="1"/>
    <col min="7" max="7" width="11.7109375" style="0" bestFit="1" customWidth="1"/>
    <col min="8" max="8" width="13.7109375" style="0" customWidth="1"/>
    <col min="9" max="9" width="14.00390625" style="0" customWidth="1"/>
    <col min="10" max="10" width="14.8515625" style="0" customWidth="1"/>
    <col min="11" max="11" width="20.421875" style="0" customWidth="1"/>
    <col min="12" max="12" width="18.7109375" style="0" customWidth="1"/>
  </cols>
  <sheetData>
    <row r="1" spans="4:12" s="74" customFormat="1" ht="12.75">
      <c r="D1" s="75"/>
      <c r="E1" s="76"/>
      <c r="F1" s="76"/>
      <c r="G1" s="76"/>
      <c r="H1" s="76"/>
      <c r="I1" s="76"/>
      <c r="J1" s="76"/>
      <c r="K1" s="76"/>
      <c r="L1" s="77"/>
    </row>
    <row r="2" spans="4:12" s="74" customFormat="1" ht="14.25">
      <c r="D2" s="80"/>
      <c r="E2" s="84"/>
      <c r="F2" s="76"/>
      <c r="G2" s="78" t="s">
        <v>127</v>
      </c>
      <c r="H2" s="79"/>
      <c r="I2" s="79"/>
      <c r="J2" s="79"/>
      <c r="K2" s="79"/>
      <c r="L2" s="77"/>
    </row>
    <row r="3" spans="4:12" s="74" customFormat="1" ht="12.75">
      <c r="D3" s="89" t="s">
        <v>140</v>
      </c>
      <c r="E3" s="84"/>
      <c r="F3" s="84"/>
      <c r="G3" s="84"/>
      <c r="H3" s="84"/>
      <c r="I3" s="84"/>
      <c r="J3" s="84"/>
      <c r="K3" s="84"/>
      <c r="L3" s="84"/>
    </row>
    <row r="4" spans="5:12" s="74" customFormat="1" ht="13.5" thickBot="1">
      <c r="E4" s="81"/>
      <c r="F4" s="81"/>
      <c r="G4" s="81"/>
      <c r="H4" s="81"/>
      <c r="I4" s="81"/>
      <c r="J4" s="81"/>
      <c r="K4" s="81"/>
      <c r="L4" s="82"/>
    </row>
    <row r="5" spans="1:12" ht="18.75" customHeight="1">
      <c r="A5" s="95" t="s">
        <v>0</v>
      </c>
      <c r="B5" s="97" t="s">
        <v>1</v>
      </c>
      <c r="C5" s="1"/>
      <c r="D5" s="2" t="s">
        <v>133</v>
      </c>
      <c r="E5" s="3"/>
      <c r="F5" s="87"/>
      <c r="G5" s="87"/>
      <c r="H5" s="4"/>
      <c r="I5" s="88"/>
      <c r="J5" s="88"/>
      <c r="K5" s="88"/>
      <c r="L5" s="5"/>
    </row>
    <row r="6" spans="1:12" ht="38.25" customHeight="1">
      <c r="A6" s="96"/>
      <c r="B6" s="98"/>
      <c r="C6" s="6" t="s">
        <v>2</v>
      </c>
      <c r="D6" s="7" t="s">
        <v>3</v>
      </c>
      <c r="E6" s="99" t="s">
        <v>126</v>
      </c>
      <c r="F6" s="100"/>
      <c r="G6" s="100"/>
      <c r="H6" s="101"/>
      <c r="I6" s="102" t="s">
        <v>125</v>
      </c>
      <c r="J6" s="102" t="s">
        <v>130</v>
      </c>
      <c r="K6" s="102" t="s">
        <v>124</v>
      </c>
      <c r="L6" s="91" t="s">
        <v>134</v>
      </c>
    </row>
    <row r="7" spans="1:12" ht="12.75">
      <c r="A7" s="93" t="s">
        <v>4</v>
      </c>
      <c r="B7" s="94"/>
      <c r="C7" s="9" t="s">
        <v>5</v>
      </c>
      <c r="D7" s="7"/>
      <c r="E7" s="7" t="s">
        <v>6</v>
      </c>
      <c r="F7" s="7" t="s">
        <v>7</v>
      </c>
      <c r="G7" s="7" t="s">
        <v>135</v>
      </c>
      <c r="H7" s="7" t="s">
        <v>8</v>
      </c>
      <c r="I7" s="103"/>
      <c r="J7" s="103"/>
      <c r="K7" s="103"/>
      <c r="L7" s="92"/>
    </row>
    <row r="8" spans="1:13" ht="12.75">
      <c r="A8" s="8" t="s">
        <v>5</v>
      </c>
      <c r="B8" s="9"/>
      <c r="C8" s="9" t="s">
        <v>5</v>
      </c>
      <c r="D8" s="10" t="s">
        <v>134</v>
      </c>
      <c r="E8" s="11">
        <f aca="true" t="shared" si="0" ref="E8:K8">E9+E22+E65+E119+E145</f>
        <v>51983136.1329</v>
      </c>
      <c r="F8" s="11">
        <f t="shared" si="0"/>
        <v>3892118.2238</v>
      </c>
      <c r="G8" s="11">
        <f t="shared" si="0"/>
        <v>1685107.1635999999</v>
      </c>
      <c r="H8" s="11">
        <f t="shared" si="0"/>
        <v>57560361.5203</v>
      </c>
      <c r="I8" s="11">
        <f t="shared" si="0"/>
        <v>84782059.31189999</v>
      </c>
      <c r="J8" s="11">
        <f t="shared" si="0"/>
        <v>68423884.20609999</v>
      </c>
      <c r="K8" s="11">
        <f t="shared" si="0"/>
        <v>108912464.2603</v>
      </c>
      <c r="L8" s="11">
        <f>+K8+J8+I8+H8</f>
        <v>319678769.29859996</v>
      </c>
      <c r="M8" s="86"/>
    </row>
    <row r="9" spans="1:13" ht="12.75">
      <c r="A9" s="12">
        <v>1</v>
      </c>
      <c r="B9" s="13"/>
      <c r="C9" s="13">
        <v>1</v>
      </c>
      <c r="D9" s="14" t="s">
        <v>9</v>
      </c>
      <c r="E9" s="15">
        <f aca="true" t="shared" si="1" ref="E9:K9">E10+E15+E20+E21</f>
        <v>36750894.1329</v>
      </c>
      <c r="F9" s="15">
        <f t="shared" si="1"/>
        <v>1622288.2238</v>
      </c>
      <c r="G9" s="15">
        <f t="shared" si="1"/>
        <v>1049164.1635999999</v>
      </c>
      <c r="H9" s="15">
        <f t="shared" si="1"/>
        <v>39422346.5203</v>
      </c>
      <c r="I9" s="15">
        <f t="shared" si="1"/>
        <v>55574521.3119</v>
      </c>
      <c r="J9" s="15">
        <f t="shared" si="1"/>
        <v>59546000.20609999</v>
      </c>
      <c r="K9" s="15">
        <f t="shared" si="1"/>
        <v>72027470.2603</v>
      </c>
      <c r="L9" s="15">
        <f aca="true" t="shared" si="2" ref="L9:L71">+K9+J9+I9+H9</f>
        <v>226570338.2986</v>
      </c>
      <c r="M9" s="86"/>
    </row>
    <row r="10" spans="1:13" ht="12.75">
      <c r="A10" s="16">
        <v>1</v>
      </c>
      <c r="B10" s="17">
        <v>1</v>
      </c>
      <c r="C10" s="17" t="s">
        <v>5</v>
      </c>
      <c r="D10" s="18" t="s">
        <v>10</v>
      </c>
      <c r="E10" s="11">
        <f>SUM(E11:E14)</f>
        <v>21982986.5221</v>
      </c>
      <c r="F10" s="11">
        <f>SUM(F11:F14)</f>
        <v>1320241.0964</v>
      </c>
      <c r="G10" s="11">
        <f>SUM(G11:G14)</f>
        <v>1047770.3957999999</v>
      </c>
      <c r="H10" s="11">
        <f>+E10+F10+G10</f>
        <v>24350998.0143</v>
      </c>
      <c r="I10" s="11">
        <f>SUM(I11:I14)</f>
        <v>54979627.3124</v>
      </c>
      <c r="J10" s="11">
        <f>SUM(J11:J14)</f>
        <v>58832037.19839999</v>
      </c>
      <c r="K10" s="11">
        <f>SUM(K11:K14)</f>
        <v>68580920.4029</v>
      </c>
      <c r="L10" s="11">
        <f t="shared" si="2"/>
        <v>206743582.92799997</v>
      </c>
      <c r="M10" s="86"/>
    </row>
    <row r="11" spans="1:12" ht="12.75">
      <c r="A11" s="19">
        <v>1</v>
      </c>
      <c r="B11" s="20">
        <v>1</v>
      </c>
      <c r="C11" s="20">
        <v>1</v>
      </c>
      <c r="D11" s="21" t="s">
        <v>11</v>
      </c>
      <c r="E11" s="22">
        <v>16537315.6589</v>
      </c>
      <c r="F11" s="22">
        <v>988456.9515999999</v>
      </c>
      <c r="G11" s="22">
        <v>786318.9859999999</v>
      </c>
      <c r="H11" s="22">
        <f>+E11+F11+G11</f>
        <v>18312091.5965</v>
      </c>
      <c r="I11" s="22">
        <v>41203463.804</v>
      </c>
      <c r="J11" s="22">
        <v>44087892.0399</v>
      </c>
      <c r="K11" s="22">
        <v>51381376.691999994</v>
      </c>
      <c r="L11" s="24">
        <f t="shared" si="2"/>
        <v>154984824.1324</v>
      </c>
    </row>
    <row r="12" spans="1:12" ht="12.75">
      <c r="A12" s="19">
        <v>1</v>
      </c>
      <c r="B12" s="20">
        <v>1</v>
      </c>
      <c r="C12" s="20">
        <v>4</v>
      </c>
      <c r="D12" s="21" t="s">
        <v>12</v>
      </c>
      <c r="E12" s="25">
        <v>1357786.5839</v>
      </c>
      <c r="F12" s="25">
        <v>82371.08219999999</v>
      </c>
      <c r="G12" s="25">
        <v>65526.912599999996</v>
      </c>
      <c r="H12" s="25">
        <f>+E12+F12+G12</f>
        <v>1505684.5787</v>
      </c>
      <c r="I12" s="25">
        <v>3433622.3141</v>
      </c>
      <c r="J12" s="22">
        <v>3673990.7555</v>
      </c>
      <c r="K12" s="25">
        <v>4282485.391</v>
      </c>
      <c r="L12" s="24">
        <f t="shared" si="2"/>
        <v>12895783.0393</v>
      </c>
    </row>
    <row r="13" spans="1:12" ht="12.75">
      <c r="A13" s="19">
        <v>1</v>
      </c>
      <c r="B13" s="20">
        <v>1</v>
      </c>
      <c r="C13" s="20">
        <v>6</v>
      </c>
      <c r="D13" s="21" t="s">
        <v>13</v>
      </c>
      <c r="E13" s="22">
        <v>4059780.9242999996</v>
      </c>
      <c r="F13" s="22">
        <v>246290.4676</v>
      </c>
      <c r="G13" s="22">
        <v>195924.49719999998</v>
      </c>
      <c r="H13" s="22">
        <f>+E13+F13+G13</f>
        <v>4501995.889099999</v>
      </c>
      <c r="I13" s="22">
        <v>10266529.3016</v>
      </c>
      <c r="J13" s="22">
        <v>10985232.7059</v>
      </c>
      <c r="K13" s="22">
        <v>12804631.0217</v>
      </c>
      <c r="L13" s="24">
        <f t="shared" si="2"/>
        <v>38558388.9183</v>
      </c>
    </row>
    <row r="14" spans="1:12" ht="12.75">
      <c r="A14" s="19">
        <v>1</v>
      </c>
      <c r="B14" s="20">
        <v>1</v>
      </c>
      <c r="C14" s="20">
        <v>7</v>
      </c>
      <c r="D14" s="21" t="s">
        <v>14</v>
      </c>
      <c r="E14" s="26">
        <v>28103.355</v>
      </c>
      <c r="F14" s="26">
        <v>3122.595</v>
      </c>
      <c r="G14" s="26">
        <v>0</v>
      </c>
      <c r="H14" s="26">
        <f>+E14+F14+G14</f>
        <v>31225.95</v>
      </c>
      <c r="I14" s="26">
        <v>76011.8927</v>
      </c>
      <c r="J14" s="26">
        <v>84921.69709999999</v>
      </c>
      <c r="K14" s="26">
        <v>112427.29819999999</v>
      </c>
      <c r="L14" s="24">
        <f t="shared" si="2"/>
        <v>304586.838</v>
      </c>
    </row>
    <row r="15" spans="1:12" ht="12.75">
      <c r="A15" s="16">
        <v>1</v>
      </c>
      <c r="B15" s="17">
        <v>2</v>
      </c>
      <c r="C15" s="17" t="s">
        <v>5</v>
      </c>
      <c r="D15" s="18" t="s">
        <v>15</v>
      </c>
      <c r="E15" s="27">
        <f aca="true" t="shared" si="3" ref="E15:J15">SUM(E16:E19)</f>
        <v>14614077.6768</v>
      </c>
      <c r="F15" s="27">
        <f t="shared" si="3"/>
        <v>293725.1639</v>
      </c>
      <c r="G15" s="27">
        <f t="shared" si="3"/>
        <v>0</v>
      </c>
      <c r="H15" s="27">
        <f t="shared" si="3"/>
        <v>14907802.8407</v>
      </c>
      <c r="I15" s="27">
        <f t="shared" si="3"/>
        <v>0</v>
      </c>
      <c r="J15" s="27">
        <f t="shared" si="3"/>
        <v>0</v>
      </c>
      <c r="K15" s="27">
        <f>SUM(K16:K19)</f>
        <v>2361998.2664</v>
      </c>
      <c r="L15" s="27">
        <f t="shared" si="2"/>
        <v>17269801.107100002</v>
      </c>
    </row>
    <row r="16" spans="1:12" ht="12.75">
      <c r="A16" s="19">
        <v>1</v>
      </c>
      <c r="B16" s="20">
        <v>2</v>
      </c>
      <c r="C16" s="20">
        <v>1</v>
      </c>
      <c r="D16" s="21" t="s">
        <v>11</v>
      </c>
      <c r="E16" s="22">
        <v>10900434.9213</v>
      </c>
      <c r="F16" s="22">
        <v>220431.4158</v>
      </c>
      <c r="G16" s="22">
        <v>0</v>
      </c>
      <c r="H16" s="22">
        <f aca="true" t="shared" si="4" ref="H16:H22">+E16+F16+G16</f>
        <v>11120866.3371</v>
      </c>
      <c r="I16" s="22">
        <v>0</v>
      </c>
      <c r="J16" s="22">
        <v>0</v>
      </c>
      <c r="K16" s="22">
        <v>1772605.9819</v>
      </c>
      <c r="L16" s="24">
        <f t="shared" si="2"/>
        <v>12893472.318999998</v>
      </c>
    </row>
    <row r="17" spans="1:12" ht="12.75">
      <c r="A17" s="19">
        <v>1</v>
      </c>
      <c r="B17" s="20">
        <v>2</v>
      </c>
      <c r="C17" s="20">
        <v>4</v>
      </c>
      <c r="D17" s="21" t="s">
        <v>12</v>
      </c>
      <c r="E17" s="22">
        <v>926041.7296999999</v>
      </c>
      <c r="F17" s="22">
        <v>18369.7803</v>
      </c>
      <c r="G17" s="22">
        <v>0</v>
      </c>
      <c r="H17" s="22">
        <f t="shared" si="4"/>
        <v>944411.5099999999</v>
      </c>
      <c r="I17" s="22">
        <v>0</v>
      </c>
      <c r="J17" s="22">
        <v>0</v>
      </c>
      <c r="K17" s="22">
        <v>147717.5782</v>
      </c>
      <c r="L17" s="24">
        <f t="shared" si="2"/>
        <v>1092129.0881999999</v>
      </c>
    </row>
    <row r="18" spans="1:12" ht="12.75">
      <c r="A18" s="19">
        <v>1</v>
      </c>
      <c r="B18" s="20">
        <v>2</v>
      </c>
      <c r="C18" s="20">
        <v>6</v>
      </c>
      <c r="D18" s="21" t="s">
        <v>13</v>
      </c>
      <c r="E18" s="22">
        <v>2768865.4558</v>
      </c>
      <c r="F18" s="22">
        <v>54923.9678</v>
      </c>
      <c r="G18" s="22">
        <v>0</v>
      </c>
      <c r="H18" s="22">
        <f t="shared" si="4"/>
        <v>2823789.4236000003</v>
      </c>
      <c r="I18" s="22">
        <v>0</v>
      </c>
      <c r="J18" s="22">
        <v>0</v>
      </c>
      <c r="K18" s="22">
        <v>441674.70629999996</v>
      </c>
      <c r="L18" s="24">
        <f t="shared" si="2"/>
        <v>3265464.1299</v>
      </c>
    </row>
    <row r="19" spans="1:12" ht="12.75">
      <c r="A19" s="19">
        <v>1</v>
      </c>
      <c r="B19" s="20">
        <v>2</v>
      </c>
      <c r="C19" s="20">
        <v>7</v>
      </c>
      <c r="D19" s="21" t="s">
        <v>14</v>
      </c>
      <c r="E19" s="22">
        <v>18735.57</v>
      </c>
      <c r="F19" s="22">
        <v>0</v>
      </c>
      <c r="G19" s="22">
        <v>0</v>
      </c>
      <c r="H19" s="22">
        <f t="shared" si="4"/>
        <v>18735.57</v>
      </c>
      <c r="I19" s="22">
        <v>0</v>
      </c>
      <c r="J19" s="22">
        <v>0</v>
      </c>
      <c r="K19" s="22">
        <v>0</v>
      </c>
      <c r="L19" s="24">
        <f t="shared" si="2"/>
        <v>18735.57</v>
      </c>
    </row>
    <row r="20" spans="1:12" ht="12.75">
      <c r="A20" s="28">
        <v>1</v>
      </c>
      <c r="B20" s="29">
        <v>4</v>
      </c>
      <c r="C20" s="29">
        <v>1</v>
      </c>
      <c r="D20" s="18" t="s">
        <v>16</v>
      </c>
      <c r="E20" s="30">
        <v>153829.93399999998</v>
      </c>
      <c r="F20" s="30">
        <v>8321.9635</v>
      </c>
      <c r="G20" s="30">
        <v>1393.7677999999999</v>
      </c>
      <c r="H20" s="30">
        <f t="shared" si="4"/>
        <v>163545.6653</v>
      </c>
      <c r="I20" s="30">
        <v>594893.9994999999</v>
      </c>
      <c r="J20" s="30">
        <v>713963.0077</v>
      </c>
      <c r="K20" s="30">
        <v>1084551.591</v>
      </c>
      <c r="L20" s="31">
        <f t="shared" si="2"/>
        <v>2556954.2635</v>
      </c>
    </row>
    <row r="21" spans="1:12" ht="12.75" hidden="1">
      <c r="A21" s="28">
        <v>1</v>
      </c>
      <c r="B21" s="29">
        <v>9</v>
      </c>
      <c r="C21" s="29">
        <v>9</v>
      </c>
      <c r="D21" s="18" t="s">
        <v>132</v>
      </c>
      <c r="E21" s="30">
        <v>0</v>
      </c>
      <c r="F21" s="30">
        <v>0</v>
      </c>
      <c r="G21" s="30">
        <v>0</v>
      </c>
      <c r="H21" s="30">
        <f t="shared" si="4"/>
        <v>0</v>
      </c>
      <c r="I21" s="30">
        <v>0</v>
      </c>
      <c r="J21" s="30">
        <v>0</v>
      </c>
      <c r="K21" s="30">
        <v>0</v>
      </c>
      <c r="L21" s="31">
        <f t="shared" si="2"/>
        <v>0</v>
      </c>
    </row>
    <row r="22" spans="1:12" ht="12.75">
      <c r="A22" s="12">
        <v>2</v>
      </c>
      <c r="B22" s="32"/>
      <c r="C22" s="13">
        <v>2</v>
      </c>
      <c r="D22" s="14" t="s">
        <v>17</v>
      </c>
      <c r="E22" s="33">
        <f>E23+E28+E32+E40+E44+E50+E53+E57</f>
        <v>778755</v>
      </c>
      <c r="F22" s="33">
        <f>F23+F28+F32+F40+F44+F50+F53+F57</f>
        <v>26637</v>
      </c>
      <c r="G22" s="33">
        <f>G23+G28+G32+G40+G44+G50+G53+G57</f>
        <v>42437</v>
      </c>
      <c r="H22" s="33">
        <f t="shared" si="4"/>
        <v>847829</v>
      </c>
      <c r="I22" s="33">
        <f>I23+I28+I32+I40+I44+I50+I53+I57</f>
        <v>1044725</v>
      </c>
      <c r="J22" s="33">
        <f>J23+J28+J32+J40+J44+J50+J53+J57</f>
        <v>1188125</v>
      </c>
      <c r="K22" s="33">
        <f>K23+K28+K32+K40+K44+K50+K53+K57</f>
        <v>2069506</v>
      </c>
      <c r="L22" s="33">
        <f t="shared" si="2"/>
        <v>5150185</v>
      </c>
    </row>
    <row r="23" spans="1:12" ht="12.75">
      <c r="A23" s="16">
        <v>2</v>
      </c>
      <c r="B23" s="17">
        <v>1</v>
      </c>
      <c r="C23" s="17" t="s">
        <v>5</v>
      </c>
      <c r="D23" s="34" t="s">
        <v>18</v>
      </c>
      <c r="E23" s="35">
        <f aca="true" t="shared" si="5" ref="E23:J23">SUM(E24:E27)</f>
        <v>81900</v>
      </c>
      <c r="F23" s="35">
        <f t="shared" si="5"/>
        <v>5040</v>
      </c>
      <c r="G23" s="35">
        <f t="shared" si="5"/>
        <v>4200</v>
      </c>
      <c r="H23" s="35">
        <f t="shared" si="5"/>
        <v>91140</v>
      </c>
      <c r="I23" s="35">
        <f t="shared" si="5"/>
        <v>131880</v>
      </c>
      <c r="J23" s="35">
        <f t="shared" si="5"/>
        <v>232260</v>
      </c>
      <c r="K23" s="35">
        <f>SUM(K24:K27)</f>
        <v>216720</v>
      </c>
      <c r="L23" s="35">
        <f t="shared" si="2"/>
        <v>672000</v>
      </c>
    </row>
    <row r="24" spans="1:12" s="38" customFormat="1" ht="12.75">
      <c r="A24" s="19">
        <v>2</v>
      </c>
      <c r="B24" s="20">
        <v>1</v>
      </c>
      <c r="C24" s="20">
        <v>1</v>
      </c>
      <c r="D24" s="36" t="s">
        <v>19</v>
      </c>
      <c r="E24" s="37">
        <v>81900</v>
      </c>
      <c r="F24" s="37">
        <v>5040</v>
      </c>
      <c r="G24" s="37">
        <v>4200</v>
      </c>
      <c r="H24" s="37">
        <f>+E24+F24+G24</f>
        <v>91140</v>
      </c>
      <c r="I24" s="37">
        <v>131880</v>
      </c>
      <c r="J24" s="37">
        <v>232260</v>
      </c>
      <c r="K24" s="37">
        <v>216720</v>
      </c>
      <c r="L24" s="24">
        <f t="shared" si="2"/>
        <v>672000</v>
      </c>
    </row>
    <row r="25" spans="1:12" s="38" customFormat="1" ht="12.75" hidden="1">
      <c r="A25" s="19">
        <v>2</v>
      </c>
      <c r="B25" s="20">
        <v>1</v>
      </c>
      <c r="C25" s="20">
        <v>4</v>
      </c>
      <c r="D25" s="36" t="s">
        <v>20</v>
      </c>
      <c r="E25" s="23">
        <v>0</v>
      </c>
      <c r="F25" s="23">
        <v>0</v>
      </c>
      <c r="G25" s="23">
        <v>0</v>
      </c>
      <c r="H25" s="23">
        <f>+E25+F25+G25</f>
        <v>0</v>
      </c>
      <c r="I25" s="23">
        <v>0</v>
      </c>
      <c r="J25" s="23">
        <v>0</v>
      </c>
      <c r="K25" s="23">
        <v>0</v>
      </c>
      <c r="L25" s="24">
        <f t="shared" si="2"/>
        <v>0</v>
      </c>
    </row>
    <row r="26" spans="1:12" s="38" customFormat="1" ht="12.75" hidden="1">
      <c r="A26" s="19">
        <v>2</v>
      </c>
      <c r="B26" s="20">
        <v>1</v>
      </c>
      <c r="C26" s="20">
        <v>5</v>
      </c>
      <c r="D26" s="36" t="s">
        <v>21</v>
      </c>
      <c r="E26" s="37">
        <v>0</v>
      </c>
      <c r="F26" s="37">
        <v>0</v>
      </c>
      <c r="G26" s="37">
        <v>0</v>
      </c>
      <c r="H26" s="37">
        <f>+E26+F26+G26</f>
        <v>0</v>
      </c>
      <c r="I26" s="37">
        <v>0</v>
      </c>
      <c r="J26" s="37">
        <v>0</v>
      </c>
      <c r="K26" s="37">
        <v>0</v>
      </c>
      <c r="L26" s="24">
        <f t="shared" si="2"/>
        <v>0</v>
      </c>
    </row>
    <row r="27" spans="1:12" s="38" customFormat="1" ht="12.75" hidden="1">
      <c r="A27" s="19">
        <v>2</v>
      </c>
      <c r="B27" s="20">
        <v>1</v>
      </c>
      <c r="C27" s="20">
        <v>9</v>
      </c>
      <c r="D27" s="36" t="s">
        <v>22</v>
      </c>
      <c r="E27" s="40">
        <v>0</v>
      </c>
      <c r="F27" s="40">
        <v>0</v>
      </c>
      <c r="G27" s="40">
        <v>0</v>
      </c>
      <c r="H27" s="40">
        <f>+E27+F27+G27</f>
        <v>0</v>
      </c>
      <c r="I27" s="40">
        <v>0</v>
      </c>
      <c r="J27" s="40">
        <v>0</v>
      </c>
      <c r="K27" s="40">
        <v>0</v>
      </c>
      <c r="L27" s="24">
        <f t="shared" si="2"/>
        <v>0</v>
      </c>
    </row>
    <row r="28" spans="1:12" ht="12.75">
      <c r="A28" s="16">
        <v>2</v>
      </c>
      <c r="B28" s="17">
        <v>2</v>
      </c>
      <c r="C28" s="17" t="s">
        <v>5</v>
      </c>
      <c r="D28" s="34" t="s">
        <v>23</v>
      </c>
      <c r="E28" s="42">
        <f aca="true" t="shared" si="6" ref="E28:J28">SUM(E29:E31)</f>
        <v>0</v>
      </c>
      <c r="F28" s="42">
        <f t="shared" si="6"/>
        <v>0</v>
      </c>
      <c r="G28" s="42">
        <f t="shared" si="6"/>
        <v>0</v>
      </c>
      <c r="H28" s="42">
        <f t="shared" si="6"/>
        <v>0</v>
      </c>
      <c r="I28" s="42">
        <f t="shared" si="6"/>
        <v>0</v>
      </c>
      <c r="J28" s="42">
        <f t="shared" si="6"/>
        <v>0</v>
      </c>
      <c r="K28" s="42">
        <f>SUM(K29:K31)</f>
        <v>30800</v>
      </c>
      <c r="L28" s="42">
        <f t="shared" si="2"/>
        <v>30800</v>
      </c>
    </row>
    <row r="29" spans="1:12" s="38" customFormat="1" ht="12.75">
      <c r="A29" s="19">
        <v>2</v>
      </c>
      <c r="B29" s="20">
        <v>2</v>
      </c>
      <c r="C29" s="20">
        <v>2</v>
      </c>
      <c r="D29" s="36" t="s">
        <v>24</v>
      </c>
      <c r="E29" s="23">
        <v>0</v>
      </c>
      <c r="F29" s="23">
        <v>0</v>
      </c>
      <c r="G29" s="23">
        <v>0</v>
      </c>
      <c r="H29" s="23">
        <f>+E29+F29+G29</f>
        <v>0</v>
      </c>
      <c r="I29" s="23">
        <v>0</v>
      </c>
      <c r="J29" s="23">
        <v>0</v>
      </c>
      <c r="K29" s="23">
        <v>30800</v>
      </c>
      <c r="L29" s="24">
        <f t="shared" si="2"/>
        <v>30800</v>
      </c>
    </row>
    <row r="30" spans="1:12" s="38" customFormat="1" ht="12.75" hidden="1">
      <c r="A30" s="19">
        <v>2</v>
      </c>
      <c r="B30" s="20">
        <v>2</v>
      </c>
      <c r="C30" s="20">
        <v>3</v>
      </c>
      <c r="D30" s="43" t="s">
        <v>25</v>
      </c>
      <c r="E30" s="41">
        <v>0</v>
      </c>
      <c r="F30" s="41">
        <v>0</v>
      </c>
      <c r="G30" s="41">
        <v>0</v>
      </c>
      <c r="H30" s="41">
        <f>+E30+F30+G30</f>
        <v>0</v>
      </c>
      <c r="I30" s="41">
        <v>0</v>
      </c>
      <c r="J30" s="41">
        <v>0</v>
      </c>
      <c r="K30" s="41">
        <v>0</v>
      </c>
      <c r="L30" s="24">
        <f t="shared" si="2"/>
        <v>0</v>
      </c>
    </row>
    <row r="31" spans="1:12" s="38" customFormat="1" ht="12.75" hidden="1">
      <c r="A31" s="19">
        <v>2</v>
      </c>
      <c r="B31" s="20">
        <v>2</v>
      </c>
      <c r="C31" s="20">
        <v>9</v>
      </c>
      <c r="D31" s="43" t="s">
        <v>22</v>
      </c>
      <c r="E31" s="40">
        <v>0</v>
      </c>
      <c r="F31" s="40">
        <v>0</v>
      </c>
      <c r="G31" s="40">
        <v>0</v>
      </c>
      <c r="H31" s="40">
        <f>+E31+F31+G31</f>
        <v>0</v>
      </c>
      <c r="I31" s="40">
        <v>0</v>
      </c>
      <c r="J31" s="40">
        <v>0</v>
      </c>
      <c r="K31" s="40">
        <v>0</v>
      </c>
      <c r="L31" s="24">
        <f t="shared" si="2"/>
        <v>0</v>
      </c>
    </row>
    <row r="32" spans="1:12" ht="12.75">
      <c r="A32" s="16">
        <v>2</v>
      </c>
      <c r="B32" s="17">
        <v>3</v>
      </c>
      <c r="C32" s="17" t="s">
        <v>5</v>
      </c>
      <c r="D32" s="34" t="s">
        <v>26</v>
      </c>
      <c r="E32" s="42">
        <f aca="true" t="shared" si="7" ref="E32:J32">SUM(E33:E39)</f>
        <v>88400</v>
      </c>
      <c r="F32" s="42">
        <f t="shared" si="7"/>
        <v>2600</v>
      </c>
      <c r="G32" s="42">
        <f t="shared" si="7"/>
        <v>6600</v>
      </c>
      <c r="H32" s="42">
        <f t="shared" si="7"/>
        <v>97600</v>
      </c>
      <c r="I32" s="42">
        <f t="shared" si="7"/>
        <v>114400</v>
      </c>
      <c r="J32" s="42">
        <f t="shared" si="7"/>
        <v>114400</v>
      </c>
      <c r="K32" s="42">
        <f>SUM(K33:K39)</f>
        <v>197600</v>
      </c>
      <c r="L32" s="42">
        <f t="shared" si="2"/>
        <v>524000</v>
      </c>
    </row>
    <row r="33" spans="1:12" s="38" customFormat="1" ht="12.75">
      <c r="A33" s="19">
        <v>2</v>
      </c>
      <c r="B33" s="20">
        <v>3</v>
      </c>
      <c r="C33" s="20">
        <v>1</v>
      </c>
      <c r="D33" s="36" t="s">
        <v>27</v>
      </c>
      <c r="E33" s="37">
        <v>85000</v>
      </c>
      <c r="F33" s="37">
        <v>2500</v>
      </c>
      <c r="G33" s="37">
        <v>2500</v>
      </c>
      <c r="H33" s="37">
        <f aca="true" t="shared" si="8" ref="H33:H39">+E33+F33+G33</f>
        <v>90000</v>
      </c>
      <c r="I33" s="37">
        <v>110000</v>
      </c>
      <c r="J33" s="37">
        <v>110000</v>
      </c>
      <c r="K33" s="37">
        <v>190000</v>
      </c>
      <c r="L33" s="24">
        <f t="shared" si="2"/>
        <v>500000</v>
      </c>
    </row>
    <row r="34" spans="1:12" s="38" customFormat="1" ht="12.75" hidden="1">
      <c r="A34" s="19">
        <v>2</v>
      </c>
      <c r="B34" s="20">
        <v>3</v>
      </c>
      <c r="C34" s="20">
        <v>2</v>
      </c>
      <c r="D34" s="36" t="s">
        <v>28</v>
      </c>
      <c r="E34" s="37">
        <v>0</v>
      </c>
      <c r="F34" s="37">
        <v>0</v>
      </c>
      <c r="G34" s="37">
        <v>0</v>
      </c>
      <c r="H34" s="37">
        <f t="shared" si="8"/>
        <v>0</v>
      </c>
      <c r="I34" s="37">
        <v>0</v>
      </c>
      <c r="J34" s="37">
        <v>0</v>
      </c>
      <c r="K34" s="37">
        <v>0</v>
      </c>
      <c r="L34" s="24">
        <f t="shared" si="2"/>
        <v>0</v>
      </c>
    </row>
    <row r="35" spans="1:12" s="38" customFormat="1" ht="12.75">
      <c r="A35" s="19">
        <v>2</v>
      </c>
      <c r="B35" s="20">
        <v>3</v>
      </c>
      <c r="C35" s="20">
        <v>3</v>
      </c>
      <c r="D35" s="36" t="s">
        <v>29</v>
      </c>
      <c r="E35" s="23">
        <v>0</v>
      </c>
      <c r="F35" s="23">
        <v>0</v>
      </c>
      <c r="G35" s="23">
        <v>3000</v>
      </c>
      <c r="H35" s="23">
        <f t="shared" si="8"/>
        <v>3000</v>
      </c>
      <c r="I35" s="23">
        <v>0</v>
      </c>
      <c r="J35" s="23">
        <v>0</v>
      </c>
      <c r="K35" s="23">
        <v>0</v>
      </c>
      <c r="L35" s="24">
        <f t="shared" si="2"/>
        <v>3000</v>
      </c>
    </row>
    <row r="36" spans="1:12" s="38" customFormat="1" ht="12.75" hidden="1">
      <c r="A36" s="19">
        <v>2</v>
      </c>
      <c r="B36" s="20">
        <v>3</v>
      </c>
      <c r="C36" s="20">
        <v>4</v>
      </c>
      <c r="D36" s="36" t="s">
        <v>30</v>
      </c>
      <c r="E36" s="23">
        <v>0</v>
      </c>
      <c r="F36" s="23">
        <v>0</v>
      </c>
      <c r="G36" s="23">
        <v>0</v>
      </c>
      <c r="H36" s="23">
        <f t="shared" si="8"/>
        <v>0</v>
      </c>
      <c r="I36" s="23">
        <v>0</v>
      </c>
      <c r="J36" s="23">
        <v>0</v>
      </c>
      <c r="K36" s="23">
        <v>0</v>
      </c>
      <c r="L36" s="24">
        <f t="shared" si="2"/>
        <v>0</v>
      </c>
    </row>
    <row r="37" spans="1:12" s="38" customFormat="1" ht="12.75">
      <c r="A37" s="19">
        <v>2</v>
      </c>
      <c r="B37" s="20">
        <v>3</v>
      </c>
      <c r="C37" s="20">
        <v>5</v>
      </c>
      <c r="D37" s="36" t="s">
        <v>31</v>
      </c>
      <c r="E37" s="23">
        <v>3400</v>
      </c>
      <c r="F37" s="23">
        <v>100</v>
      </c>
      <c r="G37" s="23">
        <v>1100</v>
      </c>
      <c r="H37" s="23">
        <f t="shared" si="8"/>
        <v>4600</v>
      </c>
      <c r="I37" s="23">
        <v>4400</v>
      </c>
      <c r="J37" s="23">
        <v>4400</v>
      </c>
      <c r="K37" s="23">
        <v>7600</v>
      </c>
      <c r="L37" s="24">
        <f t="shared" si="2"/>
        <v>21000</v>
      </c>
    </row>
    <row r="38" spans="1:12" s="38" customFormat="1" ht="12.75" hidden="1">
      <c r="A38" s="19">
        <v>2</v>
      </c>
      <c r="B38" s="20">
        <v>3</v>
      </c>
      <c r="C38" s="20">
        <v>6</v>
      </c>
      <c r="D38" s="36" t="s">
        <v>32</v>
      </c>
      <c r="E38" s="37">
        <v>0</v>
      </c>
      <c r="F38" s="37">
        <v>0</v>
      </c>
      <c r="G38" s="37">
        <v>0</v>
      </c>
      <c r="H38" s="37">
        <f t="shared" si="8"/>
        <v>0</v>
      </c>
      <c r="I38" s="37">
        <v>0</v>
      </c>
      <c r="J38" s="37">
        <v>0</v>
      </c>
      <c r="K38" s="37">
        <v>0</v>
      </c>
      <c r="L38" s="24">
        <f t="shared" si="2"/>
        <v>0</v>
      </c>
    </row>
    <row r="39" spans="1:12" s="38" customFormat="1" ht="12.75" hidden="1">
      <c r="A39" s="19">
        <v>2</v>
      </c>
      <c r="B39" s="20">
        <v>3</v>
      </c>
      <c r="C39" s="20">
        <v>9</v>
      </c>
      <c r="D39" s="36" t="s">
        <v>22</v>
      </c>
      <c r="E39" s="37">
        <v>0</v>
      </c>
      <c r="F39" s="37">
        <v>0</v>
      </c>
      <c r="G39" s="37">
        <v>0</v>
      </c>
      <c r="H39" s="37">
        <f t="shared" si="8"/>
        <v>0</v>
      </c>
      <c r="I39" s="37">
        <v>0</v>
      </c>
      <c r="J39" s="37">
        <v>0</v>
      </c>
      <c r="K39" s="37">
        <v>0</v>
      </c>
      <c r="L39" s="24">
        <f t="shared" si="2"/>
        <v>0</v>
      </c>
    </row>
    <row r="40" spans="1:12" ht="12.75" hidden="1">
      <c r="A40" s="16">
        <v>2</v>
      </c>
      <c r="B40" s="17">
        <v>4</v>
      </c>
      <c r="C40" s="17" t="s">
        <v>5</v>
      </c>
      <c r="D40" s="34" t="s">
        <v>33</v>
      </c>
      <c r="E40" s="35">
        <f aca="true" t="shared" si="9" ref="E40:J40">SUM(E41:E43)</f>
        <v>0</v>
      </c>
      <c r="F40" s="35">
        <f t="shared" si="9"/>
        <v>0</v>
      </c>
      <c r="G40" s="35">
        <f t="shared" si="9"/>
        <v>0</v>
      </c>
      <c r="H40" s="35">
        <f t="shared" si="9"/>
        <v>0</v>
      </c>
      <c r="I40" s="35">
        <f t="shared" si="9"/>
        <v>0</v>
      </c>
      <c r="J40" s="35">
        <f t="shared" si="9"/>
        <v>0</v>
      </c>
      <c r="K40" s="35">
        <f>SUM(K41:K43)</f>
        <v>0</v>
      </c>
      <c r="L40" s="35">
        <f t="shared" si="2"/>
        <v>0</v>
      </c>
    </row>
    <row r="41" spans="1:12" s="38" customFormat="1" ht="12.75" hidden="1">
      <c r="A41" s="19">
        <v>2</v>
      </c>
      <c r="B41" s="20">
        <v>4</v>
      </c>
      <c r="C41" s="20">
        <v>2</v>
      </c>
      <c r="D41" s="36" t="s">
        <v>34</v>
      </c>
      <c r="E41" s="37">
        <v>0</v>
      </c>
      <c r="F41" s="37">
        <v>0</v>
      </c>
      <c r="G41" s="37">
        <v>0</v>
      </c>
      <c r="H41" s="37">
        <f>+E41+F41+G41</f>
        <v>0</v>
      </c>
      <c r="I41" s="37">
        <v>0</v>
      </c>
      <c r="J41" s="37">
        <v>0</v>
      </c>
      <c r="K41" s="37">
        <v>0</v>
      </c>
      <c r="L41" s="24">
        <f t="shared" si="2"/>
        <v>0</v>
      </c>
    </row>
    <row r="42" spans="1:12" s="38" customFormat="1" ht="12.75" hidden="1">
      <c r="A42" s="19">
        <v>2</v>
      </c>
      <c r="B42" s="20">
        <v>4</v>
      </c>
      <c r="C42" s="20">
        <v>4</v>
      </c>
      <c r="D42" s="36" t="s">
        <v>35</v>
      </c>
      <c r="E42" s="37">
        <v>0</v>
      </c>
      <c r="F42" s="37">
        <v>0</v>
      </c>
      <c r="G42" s="37">
        <v>0</v>
      </c>
      <c r="H42" s="37">
        <f>+E42+F42+G42</f>
        <v>0</v>
      </c>
      <c r="I42" s="37">
        <v>0</v>
      </c>
      <c r="J42" s="37">
        <v>0</v>
      </c>
      <c r="K42" s="37">
        <v>0</v>
      </c>
      <c r="L42" s="24">
        <f t="shared" si="2"/>
        <v>0</v>
      </c>
    </row>
    <row r="43" spans="1:12" s="38" customFormat="1" ht="12.75" hidden="1">
      <c r="A43" s="19">
        <v>2</v>
      </c>
      <c r="B43" s="20">
        <v>4</v>
      </c>
      <c r="C43" s="20">
        <v>9</v>
      </c>
      <c r="D43" s="36" t="s">
        <v>22</v>
      </c>
      <c r="E43" s="37">
        <v>0</v>
      </c>
      <c r="F43" s="37">
        <v>0</v>
      </c>
      <c r="G43" s="37">
        <v>0</v>
      </c>
      <c r="H43" s="37">
        <f>+E43+F43+G43</f>
        <v>0</v>
      </c>
      <c r="I43" s="37">
        <v>0</v>
      </c>
      <c r="J43" s="37">
        <v>0</v>
      </c>
      <c r="K43" s="37">
        <v>0</v>
      </c>
      <c r="L43" s="24">
        <f t="shared" si="2"/>
        <v>0</v>
      </c>
    </row>
    <row r="44" spans="1:12" ht="12.75">
      <c r="A44" s="16">
        <v>2</v>
      </c>
      <c r="B44" s="17">
        <v>5</v>
      </c>
      <c r="C44" s="17" t="s">
        <v>5</v>
      </c>
      <c r="D44" s="34" t="s">
        <v>36</v>
      </c>
      <c r="E44" s="35">
        <f aca="true" t="shared" si="10" ref="E44:J44">SUM(E45:E49)</f>
        <v>17900</v>
      </c>
      <c r="F44" s="35">
        <f t="shared" si="10"/>
        <v>500</v>
      </c>
      <c r="G44" s="35">
        <f t="shared" si="10"/>
        <v>500</v>
      </c>
      <c r="H44" s="35">
        <f t="shared" si="10"/>
        <v>18900</v>
      </c>
      <c r="I44" s="35">
        <f t="shared" si="10"/>
        <v>23100</v>
      </c>
      <c r="J44" s="35">
        <f t="shared" si="10"/>
        <v>23100</v>
      </c>
      <c r="K44" s="35">
        <f>SUM(K45:K49)</f>
        <v>39900</v>
      </c>
      <c r="L44" s="35">
        <f t="shared" si="2"/>
        <v>105000</v>
      </c>
    </row>
    <row r="45" spans="1:12" s="38" customFormat="1" ht="12.75" hidden="1">
      <c r="A45" s="19">
        <v>2</v>
      </c>
      <c r="B45" s="20">
        <v>5</v>
      </c>
      <c r="C45" s="20">
        <v>2</v>
      </c>
      <c r="D45" s="36" t="s">
        <v>37</v>
      </c>
      <c r="E45" s="23">
        <v>0</v>
      </c>
      <c r="F45" s="23">
        <v>0</v>
      </c>
      <c r="G45" s="23">
        <v>0</v>
      </c>
      <c r="H45" s="23">
        <f>+E45+F45+G45</f>
        <v>0</v>
      </c>
      <c r="I45" s="23">
        <v>0</v>
      </c>
      <c r="J45" s="23">
        <v>0</v>
      </c>
      <c r="K45" s="23">
        <v>0</v>
      </c>
      <c r="L45" s="24">
        <f t="shared" si="2"/>
        <v>0</v>
      </c>
    </row>
    <row r="46" spans="1:12" s="38" customFormat="1" ht="12.75" hidden="1">
      <c r="A46" s="19">
        <v>2</v>
      </c>
      <c r="B46" s="20">
        <v>5</v>
      </c>
      <c r="C46" s="20">
        <v>4</v>
      </c>
      <c r="D46" s="36" t="s">
        <v>38</v>
      </c>
      <c r="E46" s="23">
        <v>0</v>
      </c>
      <c r="F46" s="23">
        <v>0</v>
      </c>
      <c r="G46" s="23">
        <v>0</v>
      </c>
      <c r="H46" s="23">
        <f>+E46+F46+G46</f>
        <v>0</v>
      </c>
      <c r="I46" s="23">
        <v>0</v>
      </c>
      <c r="J46" s="23">
        <v>0</v>
      </c>
      <c r="K46" s="23">
        <v>0</v>
      </c>
      <c r="L46" s="24">
        <f t="shared" si="2"/>
        <v>0</v>
      </c>
    </row>
    <row r="47" spans="1:12" s="38" customFormat="1" ht="12.75">
      <c r="A47" s="19">
        <v>2</v>
      </c>
      <c r="B47" s="20">
        <v>5</v>
      </c>
      <c r="C47" s="20">
        <v>5</v>
      </c>
      <c r="D47" s="36" t="s">
        <v>39</v>
      </c>
      <c r="E47" s="39">
        <v>17000</v>
      </c>
      <c r="F47" s="39">
        <v>500</v>
      </c>
      <c r="G47" s="39">
        <v>500</v>
      </c>
      <c r="H47" s="39">
        <f>+E47+F47+G47</f>
        <v>18000</v>
      </c>
      <c r="I47" s="39">
        <v>22000</v>
      </c>
      <c r="J47" s="39">
        <v>22000</v>
      </c>
      <c r="K47" s="39">
        <v>38000</v>
      </c>
      <c r="L47" s="24">
        <f t="shared" si="2"/>
        <v>100000</v>
      </c>
    </row>
    <row r="48" spans="1:12" s="38" customFormat="1" ht="12.75">
      <c r="A48" s="19">
        <v>2</v>
      </c>
      <c r="B48" s="20">
        <v>5</v>
      </c>
      <c r="C48" s="20">
        <v>6</v>
      </c>
      <c r="D48" s="36" t="s">
        <v>40</v>
      </c>
      <c r="E48" s="23">
        <v>900</v>
      </c>
      <c r="F48" s="23">
        <v>0</v>
      </c>
      <c r="G48" s="23">
        <v>0</v>
      </c>
      <c r="H48" s="23">
        <f>+E48+F48+G48</f>
        <v>900</v>
      </c>
      <c r="I48" s="23">
        <v>1100</v>
      </c>
      <c r="J48" s="23">
        <v>1100</v>
      </c>
      <c r="K48" s="23">
        <v>1900</v>
      </c>
      <c r="L48" s="24">
        <f t="shared" si="2"/>
        <v>5000</v>
      </c>
    </row>
    <row r="49" spans="1:12" s="38" customFormat="1" ht="12.75" hidden="1">
      <c r="A49" s="19">
        <v>2</v>
      </c>
      <c r="B49" s="20">
        <v>5</v>
      </c>
      <c r="C49" s="20">
        <v>9</v>
      </c>
      <c r="D49" s="36" t="s">
        <v>22</v>
      </c>
      <c r="E49" s="37">
        <v>0</v>
      </c>
      <c r="F49" s="37">
        <v>0</v>
      </c>
      <c r="G49" s="37">
        <v>0</v>
      </c>
      <c r="H49" s="37">
        <f>+E49+F49+G49</f>
        <v>0</v>
      </c>
      <c r="I49" s="37">
        <v>0</v>
      </c>
      <c r="J49" s="37">
        <v>0</v>
      </c>
      <c r="K49" s="37">
        <v>0</v>
      </c>
      <c r="L49" s="24">
        <f t="shared" si="2"/>
        <v>0</v>
      </c>
    </row>
    <row r="50" spans="1:12" ht="12.75" hidden="1">
      <c r="A50" s="16">
        <v>2</v>
      </c>
      <c r="B50" s="17">
        <v>6</v>
      </c>
      <c r="C50" s="17" t="s">
        <v>5</v>
      </c>
      <c r="D50" s="34" t="s">
        <v>41</v>
      </c>
      <c r="E50" s="35">
        <f aca="true" t="shared" si="11" ref="E50:J50">SUM(E51:E52)</f>
        <v>0</v>
      </c>
      <c r="F50" s="35">
        <f t="shared" si="11"/>
        <v>0</v>
      </c>
      <c r="G50" s="35">
        <f t="shared" si="11"/>
        <v>0</v>
      </c>
      <c r="H50" s="35">
        <f t="shared" si="11"/>
        <v>0</v>
      </c>
      <c r="I50" s="35">
        <f t="shared" si="11"/>
        <v>0</v>
      </c>
      <c r="J50" s="35">
        <f t="shared" si="11"/>
        <v>0</v>
      </c>
      <c r="K50" s="35">
        <f>SUM(K51:K52)</f>
        <v>0</v>
      </c>
      <c r="L50" s="35">
        <f t="shared" si="2"/>
        <v>0</v>
      </c>
    </row>
    <row r="51" spans="1:12" s="38" customFormat="1" ht="12.75" hidden="1">
      <c r="A51" s="19">
        <v>2</v>
      </c>
      <c r="B51" s="20">
        <v>6</v>
      </c>
      <c r="C51" s="20">
        <v>2</v>
      </c>
      <c r="D51" s="36" t="s">
        <v>42</v>
      </c>
      <c r="E51" s="23">
        <v>0</v>
      </c>
      <c r="F51" s="23">
        <v>0</v>
      </c>
      <c r="G51" s="23">
        <v>0</v>
      </c>
      <c r="H51" s="23">
        <f>+E51+F51+G51</f>
        <v>0</v>
      </c>
      <c r="I51" s="23">
        <v>0</v>
      </c>
      <c r="J51" s="23">
        <v>0</v>
      </c>
      <c r="K51" s="23">
        <v>0</v>
      </c>
      <c r="L51" s="24">
        <f t="shared" si="2"/>
        <v>0</v>
      </c>
    </row>
    <row r="52" spans="1:12" s="38" customFormat="1" ht="12.75" hidden="1">
      <c r="A52" s="19">
        <v>2</v>
      </c>
      <c r="B52" s="20">
        <v>6</v>
      </c>
      <c r="C52" s="20">
        <v>9</v>
      </c>
      <c r="D52" s="36" t="s">
        <v>22</v>
      </c>
      <c r="E52" s="37">
        <v>0</v>
      </c>
      <c r="F52" s="37">
        <v>0</v>
      </c>
      <c r="G52" s="37">
        <v>0</v>
      </c>
      <c r="H52" s="37">
        <f>+E52+F52+G52</f>
        <v>0</v>
      </c>
      <c r="I52" s="37">
        <v>0</v>
      </c>
      <c r="J52" s="37">
        <v>0</v>
      </c>
      <c r="K52" s="37">
        <v>0</v>
      </c>
      <c r="L52" s="24">
        <f t="shared" si="2"/>
        <v>0</v>
      </c>
    </row>
    <row r="53" spans="1:12" ht="12.75" hidden="1">
      <c r="A53" s="16">
        <v>2</v>
      </c>
      <c r="B53" s="17">
        <v>7</v>
      </c>
      <c r="C53" s="17" t="s">
        <v>5</v>
      </c>
      <c r="D53" s="34" t="s">
        <v>43</v>
      </c>
      <c r="E53" s="35">
        <f aca="true" t="shared" si="12" ref="E53:K53">SUM(E54:E56)</f>
        <v>0</v>
      </c>
      <c r="F53" s="35">
        <f t="shared" si="12"/>
        <v>0</v>
      </c>
      <c r="G53" s="35">
        <f t="shared" si="12"/>
        <v>0</v>
      </c>
      <c r="H53" s="35">
        <f t="shared" si="12"/>
        <v>0</v>
      </c>
      <c r="I53" s="35">
        <f t="shared" si="12"/>
        <v>0</v>
      </c>
      <c r="J53" s="35">
        <f t="shared" si="12"/>
        <v>0</v>
      </c>
      <c r="K53" s="35">
        <f t="shared" si="12"/>
        <v>0</v>
      </c>
      <c r="L53" s="35">
        <f t="shared" si="2"/>
        <v>0</v>
      </c>
    </row>
    <row r="54" spans="1:12" s="38" customFormat="1" ht="12.75" hidden="1">
      <c r="A54" s="19">
        <v>2</v>
      </c>
      <c r="B54" s="20">
        <v>7</v>
      </c>
      <c r="C54" s="20">
        <v>2</v>
      </c>
      <c r="D54" s="36" t="s">
        <v>44</v>
      </c>
      <c r="E54" s="23">
        <v>0</v>
      </c>
      <c r="F54" s="23">
        <v>0</v>
      </c>
      <c r="G54" s="23">
        <v>0</v>
      </c>
      <c r="H54" s="23">
        <f>+E54+F54+G54</f>
        <v>0</v>
      </c>
      <c r="I54" s="23">
        <v>0</v>
      </c>
      <c r="J54" s="23">
        <v>0</v>
      </c>
      <c r="K54" s="23">
        <v>0</v>
      </c>
      <c r="L54" s="24">
        <f t="shared" si="2"/>
        <v>0</v>
      </c>
    </row>
    <row r="55" spans="1:12" s="38" customFormat="1" ht="12.75" hidden="1">
      <c r="A55" s="19">
        <v>2</v>
      </c>
      <c r="B55" s="20">
        <v>7</v>
      </c>
      <c r="C55" s="20">
        <v>4</v>
      </c>
      <c r="D55" s="36" t="s">
        <v>45</v>
      </c>
      <c r="E55" s="37">
        <v>0</v>
      </c>
      <c r="F55" s="37">
        <v>0</v>
      </c>
      <c r="G55" s="37">
        <v>0</v>
      </c>
      <c r="H55" s="37">
        <f>+E55+F55+G55</f>
        <v>0</v>
      </c>
      <c r="I55" s="37">
        <v>0</v>
      </c>
      <c r="J55" s="37">
        <v>0</v>
      </c>
      <c r="K55" s="37">
        <v>0</v>
      </c>
      <c r="L55" s="24">
        <f t="shared" si="2"/>
        <v>0</v>
      </c>
    </row>
    <row r="56" spans="1:12" s="38" customFormat="1" ht="12.75" hidden="1">
      <c r="A56" s="19">
        <v>2</v>
      </c>
      <c r="B56" s="20">
        <v>7</v>
      </c>
      <c r="C56" s="20">
        <v>9</v>
      </c>
      <c r="D56" s="36" t="s">
        <v>22</v>
      </c>
      <c r="E56" s="37">
        <v>0</v>
      </c>
      <c r="F56" s="37">
        <v>0</v>
      </c>
      <c r="G56" s="37">
        <v>0</v>
      </c>
      <c r="H56" s="37">
        <f>+E56+F56+G56</f>
        <v>0</v>
      </c>
      <c r="I56" s="37">
        <v>0</v>
      </c>
      <c r="J56" s="37">
        <v>0</v>
      </c>
      <c r="K56" s="37">
        <v>0</v>
      </c>
      <c r="L56" s="24">
        <f t="shared" si="2"/>
        <v>0</v>
      </c>
    </row>
    <row r="57" spans="1:12" ht="12.75">
      <c r="A57" s="16">
        <v>2</v>
      </c>
      <c r="B57" s="17">
        <v>9</v>
      </c>
      <c r="C57" s="17" t="s">
        <v>5</v>
      </c>
      <c r="D57" s="34" t="s">
        <v>47</v>
      </c>
      <c r="E57" s="35">
        <f aca="true" t="shared" si="13" ref="E57:J57">SUM(E58:E64)</f>
        <v>590555</v>
      </c>
      <c r="F57" s="35">
        <f t="shared" si="13"/>
        <v>18497</v>
      </c>
      <c r="G57" s="35">
        <f t="shared" si="13"/>
        <v>31137</v>
      </c>
      <c r="H57" s="35">
        <f t="shared" si="13"/>
        <v>640189</v>
      </c>
      <c r="I57" s="35">
        <f t="shared" si="13"/>
        <v>775345</v>
      </c>
      <c r="J57" s="35">
        <f t="shared" si="13"/>
        <v>818365</v>
      </c>
      <c r="K57" s="35">
        <f>SUM(K58:K64)</f>
        <v>1584486</v>
      </c>
      <c r="L57" s="35">
        <f t="shared" si="2"/>
        <v>3818385</v>
      </c>
    </row>
    <row r="58" spans="1:12" s="38" customFormat="1" ht="12.75">
      <c r="A58" s="19">
        <v>2</v>
      </c>
      <c r="B58" s="20">
        <v>9</v>
      </c>
      <c r="C58" s="20">
        <v>1</v>
      </c>
      <c r="D58" s="36" t="s">
        <v>48</v>
      </c>
      <c r="E58" s="23">
        <v>102655</v>
      </c>
      <c r="F58" s="23">
        <v>4147</v>
      </c>
      <c r="G58" s="23">
        <v>3787</v>
      </c>
      <c r="H58" s="23">
        <f aca="true" t="shared" si="14" ref="H58:H65">+E58+F58+G58</f>
        <v>110589</v>
      </c>
      <c r="I58" s="23">
        <v>143945</v>
      </c>
      <c r="J58" s="23">
        <v>186965</v>
      </c>
      <c r="K58" s="23">
        <v>243886</v>
      </c>
      <c r="L58" s="24">
        <f t="shared" si="2"/>
        <v>685385</v>
      </c>
    </row>
    <row r="59" spans="1:12" s="38" customFormat="1" ht="12.75">
      <c r="A59" s="19">
        <v>2</v>
      </c>
      <c r="B59" s="20">
        <v>9</v>
      </c>
      <c r="C59" s="20">
        <v>2</v>
      </c>
      <c r="D59" s="36" t="s">
        <v>49</v>
      </c>
      <c r="E59" s="23">
        <v>170000</v>
      </c>
      <c r="F59" s="23">
        <v>5000</v>
      </c>
      <c r="G59" s="23">
        <v>5000</v>
      </c>
      <c r="H59" s="23">
        <f t="shared" si="14"/>
        <v>180000</v>
      </c>
      <c r="I59" s="23">
        <v>220000</v>
      </c>
      <c r="J59" s="23">
        <v>220000</v>
      </c>
      <c r="K59" s="23">
        <v>380000</v>
      </c>
      <c r="L59" s="24">
        <f t="shared" si="2"/>
        <v>1000000</v>
      </c>
    </row>
    <row r="60" spans="1:12" s="38" customFormat="1" ht="12.75">
      <c r="A60" s="19">
        <v>2</v>
      </c>
      <c r="B60" s="20">
        <v>9</v>
      </c>
      <c r="C60" s="20">
        <v>3</v>
      </c>
      <c r="D60" s="36" t="s">
        <v>50</v>
      </c>
      <c r="E60" s="23">
        <v>25500</v>
      </c>
      <c r="F60" s="23">
        <v>750</v>
      </c>
      <c r="G60" s="23">
        <v>750</v>
      </c>
      <c r="H60" s="23">
        <f t="shared" si="14"/>
        <v>27000</v>
      </c>
      <c r="I60" s="23">
        <v>33000</v>
      </c>
      <c r="J60" s="23">
        <v>33000</v>
      </c>
      <c r="K60" s="23">
        <v>57000</v>
      </c>
      <c r="L60" s="24">
        <f t="shared" si="2"/>
        <v>150000</v>
      </c>
    </row>
    <row r="61" spans="1:12" s="38" customFormat="1" ht="12.75" hidden="1">
      <c r="A61" s="19">
        <v>2</v>
      </c>
      <c r="B61" s="20">
        <v>9</v>
      </c>
      <c r="C61" s="20">
        <v>4</v>
      </c>
      <c r="D61" s="44" t="s">
        <v>51</v>
      </c>
      <c r="E61" s="37">
        <v>0</v>
      </c>
      <c r="F61" s="37">
        <v>0</v>
      </c>
      <c r="G61" s="37">
        <v>0</v>
      </c>
      <c r="H61" s="37">
        <f t="shared" si="14"/>
        <v>0</v>
      </c>
      <c r="I61" s="37">
        <v>0</v>
      </c>
      <c r="J61" s="37">
        <v>0</v>
      </c>
      <c r="K61" s="37">
        <v>0</v>
      </c>
      <c r="L61" s="24">
        <f t="shared" si="2"/>
        <v>0</v>
      </c>
    </row>
    <row r="62" spans="1:12" s="38" customFormat="1" ht="12.75">
      <c r="A62" s="19">
        <v>2</v>
      </c>
      <c r="B62" s="20">
        <v>9</v>
      </c>
      <c r="C62" s="20">
        <v>6</v>
      </c>
      <c r="D62" s="36" t="s">
        <v>52</v>
      </c>
      <c r="E62" s="23">
        <v>292400</v>
      </c>
      <c r="F62" s="23">
        <v>8600</v>
      </c>
      <c r="G62" s="23">
        <v>21600</v>
      </c>
      <c r="H62" s="23">
        <f t="shared" si="14"/>
        <v>322600</v>
      </c>
      <c r="I62" s="23">
        <v>378400</v>
      </c>
      <c r="J62" s="23">
        <v>378400</v>
      </c>
      <c r="K62" s="23">
        <v>653600</v>
      </c>
      <c r="L62" s="24">
        <f t="shared" si="2"/>
        <v>1733000</v>
      </c>
    </row>
    <row r="63" spans="1:12" s="38" customFormat="1" ht="12.75">
      <c r="A63" s="19">
        <v>2</v>
      </c>
      <c r="B63" s="20">
        <v>9</v>
      </c>
      <c r="C63" s="20">
        <v>7</v>
      </c>
      <c r="D63" s="36" t="s">
        <v>46</v>
      </c>
      <c r="E63" s="23">
        <v>0</v>
      </c>
      <c r="F63" s="23">
        <v>0</v>
      </c>
      <c r="G63" s="23">
        <v>0</v>
      </c>
      <c r="H63" s="23">
        <f t="shared" si="14"/>
        <v>0</v>
      </c>
      <c r="I63" s="23">
        <v>0</v>
      </c>
      <c r="J63" s="23">
        <v>0</v>
      </c>
      <c r="K63" s="23">
        <v>250000</v>
      </c>
      <c r="L63" s="24">
        <f t="shared" si="2"/>
        <v>250000</v>
      </c>
    </row>
    <row r="64" spans="1:12" s="38" customFormat="1" ht="12.75" hidden="1">
      <c r="A64" s="19">
        <v>2</v>
      </c>
      <c r="B64" s="20">
        <v>9</v>
      </c>
      <c r="C64" s="20">
        <v>9</v>
      </c>
      <c r="D64" s="36" t="s">
        <v>22</v>
      </c>
      <c r="E64" s="23">
        <v>0</v>
      </c>
      <c r="F64" s="23">
        <v>0</v>
      </c>
      <c r="G64" s="23">
        <v>0</v>
      </c>
      <c r="H64" s="23">
        <f t="shared" si="14"/>
        <v>0</v>
      </c>
      <c r="I64" s="23">
        <v>0</v>
      </c>
      <c r="J64" s="23">
        <v>0</v>
      </c>
      <c r="K64" s="23">
        <v>0</v>
      </c>
      <c r="L64" s="24">
        <f t="shared" si="2"/>
        <v>0</v>
      </c>
    </row>
    <row r="65" spans="1:12" ht="12.75">
      <c r="A65" s="12">
        <v>3</v>
      </c>
      <c r="B65" s="13"/>
      <c r="C65" s="13">
        <v>3</v>
      </c>
      <c r="D65" s="14" t="s">
        <v>53</v>
      </c>
      <c r="E65" s="45">
        <f>E66+E73+E78+E84+E94+E104+E106+E111+E114</f>
        <v>11798723</v>
      </c>
      <c r="F65" s="45">
        <f>F66+F73+F78+F84+F94+F104+F106+F111+F114</f>
        <v>1422759</v>
      </c>
      <c r="G65" s="45">
        <f>G66+G73+G78+G84+G94+G104+G106+G111+G114</f>
        <v>520073</v>
      </c>
      <c r="H65" s="45">
        <f t="shared" si="14"/>
        <v>13741555</v>
      </c>
      <c r="I65" s="45">
        <f>I66+I73+I78+I84+I94+I104+I106+I111+I114</f>
        <v>25063706</v>
      </c>
      <c r="J65" s="45">
        <f>J66+J73+J78+J84+J94+J104+J106+J111+J114</f>
        <v>4590652</v>
      </c>
      <c r="K65" s="45">
        <f>K66+K73+K78+K84+K94+K104+K106+K111+K114</f>
        <v>9510488</v>
      </c>
      <c r="L65" s="45">
        <f t="shared" si="2"/>
        <v>52906401</v>
      </c>
    </row>
    <row r="66" spans="1:12" ht="12.75">
      <c r="A66" s="16">
        <v>3</v>
      </c>
      <c r="B66" s="17">
        <v>1</v>
      </c>
      <c r="C66" s="17" t="s">
        <v>5</v>
      </c>
      <c r="D66" s="46" t="s">
        <v>54</v>
      </c>
      <c r="E66" s="35">
        <f aca="true" t="shared" si="15" ref="E66:J66">SUM(E67:E72)</f>
        <v>614165</v>
      </c>
      <c r="F66" s="35">
        <f t="shared" si="15"/>
        <v>18312</v>
      </c>
      <c r="G66" s="35">
        <f t="shared" si="15"/>
        <v>18212</v>
      </c>
      <c r="H66" s="35">
        <f t="shared" si="15"/>
        <v>650689</v>
      </c>
      <c r="I66" s="35">
        <f t="shared" si="15"/>
        <v>800520</v>
      </c>
      <c r="J66" s="35">
        <f t="shared" si="15"/>
        <v>984127</v>
      </c>
      <c r="K66" s="35">
        <f>SUM(K67:K72)</f>
        <v>1371208</v>
      </c>
      <c r="L66" s="35">
        <f t="shared" si="2"/>
        <v>3806544</v>
      </c>
    </row>
    <row r="67" spans="1:12" s="38" customFormat="1" ht="12.75">
      <c r="A67" s="19">
        <v>3</v>
      </c>
      <c r="B67" s="20">
        <v>1</v>
      </c>
      <c r="C67" s="20">
        <v>1</v>
      </c>
      <c r="D67" s="47" t="s">
        <v>55</v>
      </c>
      <c r="E67" s="23">
        <v>277107</v>
      </c>
      <c r="F67" s="23">
        <v>8150</v>
      </c>
      <c r="G67" s="23">
        <v>8150</v>
      </c>
      <c r="H67" s="23">
        <f aca="true" t="shared" si="16" ref="H67:H72">+E67+F67+G67</f>
        <v>293407</v>
      </c>
      <c r="I67" s="23">
        <v>358610</v>
      </c>
      <c r="J67" s="23">
        <v>502610</v>
      </c>
      <c r="K67" s="23">
        <v>619417</v>
      </c>
      <c r="L67" s="24">
        <f t="shared" si="2"/>
        <v>1774044</v>
      </c>
    </row>
    <row r="68" spans="1:12" s="38" customFormat="1" ht="12.75">
      <c r="A68" s="19">
        <v>3</v>
      </c>
      <c r="B68" s="20">
        <v>1</v>
      </c>
      <c r="C68" s="20">
        <v>2</v>
      </c>
      <c r="D68" s="47" t="s">
        <v>56</v>
      </c>
      <c r="E68" s="23">
        <v>22473</v>
      </c>
      <c r="F68" s="23">
        <v>661</v>
      </c>
      <c r="G68" s="23">
        <v>661</v>
      </c>
      <c r="H68" s="23">
        <f t="shared" si="16"/>
        <v>23795</v>
      </c>
      <c r="I68" s="23">
        <v>29083</v>
      </c>
      <c r="J68" s="23">
        <v>58934</v>
      </c>
      <c r="K68" s="23">
        <v>51150</v>
      </c>
      <c r="L68" s="24">
        <f t="shared" si="2"/>
        <v>162962</v>
      </c>
    </row>
    <row r="69" spans="1:12" s="38" customFormat="1" ht="12.75">
      <c r="A69" s="19">
        <v>3</v>
      </c>
      <c r="B69" s="20">
        <v>1</v>
      </c>
      <c r="C69" s="20">
        <v>3</v>
      </c>
      <c r="D69" s="47" t="s">
        <v>57</v>
      </c>
      <c r="E69" s="23">
        <v>0</v>
      </c>
      <c r="F69" s="23">
        <v>0</v>
      </c>
      <c r="G69" s="23">
        <v>0</v>
      </c>
      <c r="H69" s="23">
        <f t="shared" si="16"/>
        <v>0</v>
      </c>
      <c r="I69" s="23">
        <v>6480</v>
      </c>
      <c r="J69" s="23">
        <v>216</v>
      </c>
      <c r="K69" s="23">
        <v>360</v>
      </c>
      <c r="L69" s="24">
        <f t="shared" si="2"/>
        <v>7056</v>
      </c>
    </row>
    <row r="70" spans="1:12" s="38" customFormat="1" ht="12.75">
      <c r="A70" s="19">
        <v>3</v>
      </c>
      <c r="B70" s="20">
        <v>1</v>
      </c>
      <c r="C70" s="20">
        <v>4</v>
      </c>
      <c r="D70" s="44" t="s">
        <v>58</v>
      </c>
      <c r="E70" s="23">
        <v>313585</v>
      </c>
      <c r="F70" s="23">
        <v>9201</v>
      </c>
      <c r="G70" s="23">
        <v>9201</v>
      </c>
      <c r="H70" s="23">
        <f t="shared" si="16"/>
        <v>331987</v>
      </c>
      <c r="I70" s="23">
        <v>404847</v>
      </c>
      <c r="J70" s="23">
        <v>419367</v>
      </c>
      <c r="K70" s="23">
        <v>699281</v>
      </c>
      <c r="L70" s="24">
        <f t="shared" si="2"/>
        <v>1855482</v>
      </c>
    </row>
    <row r="71" spans="1:12" s="38" customFormat="1" ht="12.75">
      <c r="A71" s="19">
        <v>3</v>
      </c>
      <c r="B71" s="20">
        <v>1</v>
      </c>
      <c r="C71" s="20">
        <v>5</v>
      </c>
      <c r="D71" s="36" t="s">
        <v>59</v>
      </c>
      <c r="E71" s="23">
        <v>1000</v>
      </c>
      <c r="F71" s="23">
        <v>300</v>
      </c>
      <c r="G71" s="23">
        <v>200</v>
      </c>
      <c r="H71" s="23">
        <f t="shared" si="16"/>
        <v>1500</v>
      </c>
      <c r="I71" s="23">
        <v>1500</v>
      </c>
      <c r="J71" s="23">
        <v>3000</v>
      </c>
      <c r="K71" s="23">
        <v>1000</v>
      </c>
      <c r="L71" s="24">
        <f t="shared" si="2"/>
        <v>7000</v>
      </c>
    </row>
    <row r="72" spans="1:12" s="38" customFormat="1" ht="12.75" hidden="1">
      <c r="A72" s="19">
        <v>3</v>
      </c>
      <c r="B72" s="20">
        <v>1</v>
      </c>
      <c r="C72" s="20">
        <v>8</v>
      </c>
      <c r="D72" s="36" t="s">
        <v>60</v>
      </c>
      <c r="E72" s="37">
        <v>0</v>
      </c>
      <c r="F72" s="37">
        <v>0</v>
      </c>
      <c r="G72" s="37">
        <v>0</v>
      </c>
      <c r="H72" s="37">
        <f t="shared" si="16"/>
        <v>0</v>
      </c>
      <c r="I72" s="37">
        <v>0</v>
      </c>
      <c r="J72" s="37">
        <v>0</v>
      </c>
      <c r="K72" s="37">
        <v>0</v>
      </c>
      <c r="L72" s="24">
        <f aca="true" t="shared" si="17" ref="L72:L138">+K72+J72+I72+H72</f>
        <v>0</v>
      </c>
    </row>
    <row r="73" spans="1:12" ht="12.75">
      <c r="A73" s="16">
        <v>3</v>
      </c>
      <c r="B73" s="17">
        <v>2</v>
      </c>
      <c r="C73" s="17" t="s">
        <v>5</v>
      </c>
      <c r="D73" s="46" t="s">
        <v>61</v>
      </c>
      <c r="E73" s="35">
        <f aca="true" t="shared" si="18" ref="E73:J73">SUM(E74:E77)</f>
        <v>2083543</v>
      </c>
      <c r="F73" s="35">
        <f t="shared" si="18"/>
        <v>135587</v>
      </c>
      <c r="G73" s="35">
        <f t="shared" si="18"/>
        <v>45587</v>
      </c>
      <c r="H73" s="35">
        <f t="shared" si="18"/>
        <v>2264717</v>
      </c>
      <c r="I73" s="35">
        <f t="shared" si="18"/>
        <v>18420071</v>
      </c>
      <c r="J73" s="35">
        <f t="shared" si="18"/>
        <v>294302</v>
      </c>
      <c r="K73" s="35">
        <f>SUM(K74:K77)</f>
        <v>1366979</v>
      </c>
      <c r="L73" s="35">
        <f t="shared" si="17"/>
        <v>22346069</v>
      </c>
    </row>
    <row r="74" spans="1:12" s="38" customFormat="1" ht="12.75">
      <c r="A74" s="19">
        <v>3</v>
      </c>
      <c r="B74" s="20">
        <v>2</v>
      </c>
      <c r="C74" s="20">
        <v>1</v>
      </c>
      <c r="D74" s="47" t="s">
        <v>62</v>
      </c>
      <c r="E74" s="23">
        <v>1893600</v>
      </c>
      <c r="F74" s="23">
        <v>130000</v>
      </c>
      <c r="G74" s="23">
        <v>40000</v>
      </c>
      <c r="H74" s="23">
        <f>+E74+F74+G74</f>
        <v>2063600</v>
      </c>
      <c r="I74" s="23">
        <v>8640667</v>
      </c>
      <c r="J74" s="23">
        <v>0</v>
      </c>
      <c r="K74" s="23">
        <v>942400</v>
      </c>
      <c r="L74" s="24">
        <f t="shared" si="17"/>
        <v>11646667</v>
      </c>
    </row>
    <row r="75" spans="1:12" s="38" customFormat="1" ht="12.75">
      <c r="A75" s="19">
        <v>3</v>
      </c>
      <c r="B75" s="20">
        <v>2</v>
      </c>
      <c r="C75" s="20">
        <v>4</v>
      </c>
      <c r="D75" s="44" t="s">
        <v>63</v>
      </c>
      <c r="E75" s="23">
        <v>189943</v>
      </c>
      <c r="F75" s="23">
        <v>5587</v>
      </c>
      <c r="G75" s="23">
        <v>5587</v>
      </c>
      <c r="H75" s="23">
        <f>+E75+F75+G75</f>
        <v>201117</v>
      </c>
      <c r="I75" s="23">
        <v>245809</v>
      </c>
      <c r="J75" s="23">
        <v>245809</v>
      </c>
      <c r="K75" s="23">
        <v>424579</v>
      </c>
      <c r="L75" s="24">
        <f t="shared" si="17"/>
        <v>1117314</v>
      </c>
    </row>
    <row r="76" spans="1:12" s="38" customFormat="1" ht="12.75">
      <c r="A76" s="19">
        <v>3</v>
      </c>
      <c r="B76" s="20">
        <v>2</v>
      </c>
      <c r="C76" s="20">
        <v>7</v>
      </c>
      <c r="D76" s="44" t="s">
        <v>137</v>
      </c>
      <c r="E76" s="23">
        <v>0</v>
      </c>
      <c r="F76" s="23">
        <v>0</v>
      </c>
      <c r="G76" s="23">
        <v>0</v>
      </c>
      <c r="H76" s="23">
        <f>+E76+F76+G76</f>
        <v>0</v>
      </c>
      <c r="I76" s="23">
        <v>9452520</v>
      </c>
      <c r="J76" s="23">
        <v>0</v>
      </c>
      <c r="K76" s="23">
        <v>0</v>
      </c>
      <c r="L76" s="24">
        <f t="shared" si="17"/>
        <v>9452520</v>
      </c>
    </row>
    <row r="77" spans="1:12" s="38" customFormat="1" ht="12.75">
      <c r="A77" s="19">
        <v>3</v>
      </c>
      <c r="B77" s="20">
        <v>2</v>
      </c>
      <c r="C77" s="20">
        <v>9</v>
      </c>
      <c r="D77" s="36" t="s">
        <v>22</v>
      </c>
      <c r="E77" s="23">
        <v>0</v>
      </c>
      <c r="F77" s="23">
        <v>0</v>
      </c>
      <c r="G77" s="23">
        <v>0</v>
      </c>
      <c r="H77" s="23">
        <f>+E77+F77+G77</f>
        <v>0</v>
      </c>
      <c r="I77" s="23">
        <v>81075</v>
      </c>
      <c r="J77" s="23">
        <v>48493</v>
      </c>
      <c r="K77" s="23"/>
      <c r="L77" s="24">
        <f t="shared" si="17"/>
        <v>129568</v>
      </c>
    </row>
    <row r="78" spans="1:12" ht="12.75">
      <c r="A78" s="16">
        <v>3</v>
      </c>
      <c r="B78" s="17">
        <v>3</v>
      </c>
      <c r="C78" s="17" t="s">
        <v>5</v>
      </c>
      <c r="D78" s="46" t="s">
        <v>64</v>
      </c>
      <c r="E78" s="35">
        <f aca="true" t="shared" si="19" ref="E78:J78">SUM(E79:E83)</f>
        <v>1230746</v>
      </c>
      <c r="F78" s="35">
        <f t="shared" si="19"/>
        <v>35799</v>
      </c>
      <c r="G78" s="35">
        <f t="shared" si="19"/>
        <v>35799</v>
      </c>
      <c r="H78" s="35">
        <f t="shared" si="19"/>
        <v>1302344</v>
      </c>
      <c r="I78" s="35">
        <f t="shared" si="19"/>
        <v>4079344</v>
      </c>
      <c r="J78" s="35">
        <f t="shared" si="19"/>
        <v>1607249</v>
      </c>
      <c r="K78" s="35">
        <f>SUM(K79:K83)</f>
        <v>2769612</v>
      </c>
      <c r="L78" s="35">
        <f t="shared" si="17"/>
        <v>9758549</v>
      </c>
    </row>
    <row r="79" spans="1:12" s="38" customFormat="1" ht="12.75">
      <c r="A79" s="19">
        <v>3</v>
      </c>
      <c r="B79" s="20">
        <v>3</v>
      </c>
      <c r="C79" s="20">
        <v>1</v>
      </c>
      <c r="D79" s="47" t="s">
        <v>65</v>
      </c>
      <c r="E79" s="23">
        <v>314500</v>
      </c>
      <c r="F79" s="23">
        <v>9250</v>
      </c>
      <c r="G79" s="23">
        <v>9250</v>
      </c>
      <c r="H79" s="23">
        <f>+E79+F79+G79</f>
        <v>333000</v>
      </c>
      <c r="I79" s="23">
        <v>2907000</v>
      </c>
      <c r="J79" s="23">
        <v>407000</v>
      </c>
      <c r="K79" s="23">
        <v>703000</v>
      </c>
      <c r="L79" s="24">
        <f t="shared" si="17"/>
        <v>4350000</v>
      </c>
    </row>
    <row r="80" spans="1:12" s="38" customFormat="1" ht="12.75">
      <c r="A80" s="19">
        <v>3</v>
      </c>
      <c r="B80" s="20">
        <v>3</v>
      </c>
      <c r="C80" s="20">
        <v>2</v>
      </c>
      <c r="D80" s="47" t="s">
        <v>66</v>
      </c>
      <c r="E80" s="23">
        <v>0</v>
      </c>
      <c r="F80" s="23">
        <v>0</v>
      </c>
      <c r="G80" s="23">
        <v>0</v>
      </c>
      <c r="H80" s="23">
        <f>+E80+F80+G80</f>
        <v>0</v>
      </c>
      <c r="I80" s="23">
        <v>0</v>
      </c>
      <c r="J80" s="23">
        <v>0</v>
      </c>
      <c r="K80" s="23">
        <v>30000</v>
      </c>
      <c r="L80" s="24">
        <f t="shared" si="17"/>
        <v>30000</v>
      </c>
    </row>
    <row r="81" spans="1:12" s="38" customFormat="1" ht="12.75">
      <c r="A81" s="19">
        <v>3</v>
      </c>
      <c r="B81" s="20">
        <v>3</v>
      </c>
      <c r="C81" s="20">
        <v>3</v>
      </c>
      <c r="D81" s="47" t="s">
        <v>67</v>
      </c>
      <c r="E81" s="23">
        <v>145968</v>
      </c>
      <c r="F81" s="23">
        <v>3894</v>
      </c>
      <c r="G81" s="23">
        <v>3894</v>
      </c>
      <c r="H81" s="23">
        <f>+E81+F81+G81</f>
        <v>153756</v>
      </c>
      <c r="I81" s="23">
        <v>175514</v>
      </c>
      <c r="J81" s="23">
        <v>185947</v>
      </c>
      <c r="K81" s="23">
        <v>302166</v>
      </c>
      <c r="L81" s="24">
        <f t="shared" si="17"/>
        <v>817383</v>
      </c>
    </row>
    <row r="82" spans="1:12" s="38" customFormat="1" ht="12.75">
      <c r="A82" s="19">
        <v>3</v>
      </c>
      <c r="B82" s="20">
        <v>3</v>
      </c>
      <c r="C82" s="20">
        <v>5</v>
      </c>
      <c r="D82" s="36" t="s">
        <v>68</v>
      </c>
      <c r="E82" s="23">
        <v>763774</v>
      </c>
      <c r="F82" s="23">
        <v>22464</v>
      </c>
      <c r="G82" s="23">
        <v>22464</v>
      </c>
      <c r="H82" s="23">
        <f>+E82+F82+G82</f>
        <v>808702</v>
      </c>
      <c r="I82" s="23">
        <v>988413</v>
      </c>
      <c r="J82" s="23">
        <v>1005885</v>
      </c>
      <c r="K82" s="23">
        <v>1719907</v>
      </c>
      <c r="L82" s="24">
        <f t="shared" si="17"/>
        <v>4522907</v>
      </c>
    </row>
    <row r="83" spans="1:12" s="38" customFormat="1" ht="12.75">
      <c r="A83" s="19">
        <v>3</v>
      </c>
      <c r="B83" s="20">
        <v>3</v>
      </c>
      <c r="C83" s="20">
        <v>9</v>
      </c>
      <c r="D83" s="48" t="s">
        <v>22</v>
      </c>
      <c r="E83" s="23">
        <v>6504</v>
      </c>
      <c r="F83" s="23">
        <v>191</v>
      </c>
      <c r="G83" s="23">
        <v>191</v>
      </c>
      <c r="H83" s="23">
        <f>+E83+F83+G83</f>
        <v>6886</v>
      </c>
      <c r="I83" s="23">
        <v>8417</v>
      </c>
      <c r="J83" s="23">
        <v>8417</v>
      </c>
      <c r="K83" s="23">
        <v>14539</v>
      </c>
      <c r="L83" s="24">
        <f t="shared" si="17"/>
        <v>38259</v>
      </c>
    </row>
    <row r="84" spans="1:12" ht="12.75">
      <c r="A84" s="16">
        <v>3</v>
      </c>
      <c r="B84" s="17">
        <v>4</v>
      </c>
      <c r="C84" s="17" t="s">
        <v>5</v>
      </c>
      <c r="D84" s="49" t="s">
        <v>69</v>
      </c>
      <c r="E84" s="35">
        <f aca="true" t="shared" si="20" ref="E84:J84">SUM(E85:E93)</f>
        <v>1320969</v>
      </c>
      <c r="F84" s="35">
        <f t="shared" si="20"/>
        <v>808447</v>
      </c>
      <c r="G84" s="35">
        <f t="shared" si="20"/>
        <v>120961</v>
      </c>
      <c r="H84" s="35">
        <f t="shared" si="20"/>
        <v>2250377</v>
      </c>
      <c r="I84" s="35">
        <f t="shared" si="20"/>
        <v>42265</v>
      </c>
      <c r="J84" s="35">
        <f t="shared" si="20"/>
        <v>271768</v>
      </c>
      <c r="K84" s="35">
        <f>SUM(K85:K93)</f>
        <v>1748477</v>
      </c>
      <c r="L84" s="35">
        <f t="shared" si="17"/>
        <v>4312887</v>
      </c>
    </row>
    <row r="85" spans="1:12" s="38" customFormat="1" ht="12.75">
      <c r="A85" s="19">
        <v>3</v>
      </c>
      <c r="B85" s="20">
        <v>4</v>
      </c>
      <c r="C85" s="20">
        <v>1</v>
      </c>
      <c r="D85" s="50" t="s">
        <v>70</v>
      </c>
      <c r="E85" s="39">
        <v>0</v>
      </c>
      <c r="F85" s="39">
        <v>0</v>
      </c>
      <c r="G85" s="39">
        <v>60000</v>
      </c>
      <c r="H85" s="39">
        <f aca="true" t="shared" si="21" ref="H85:H93">+E85+F85+G85</f>
        <v>60000</v>
      </c>
      <c r="I85" s="39">
        <v>0</v>
      </c>
      <c r="J85" s="39">
        <v>0</v>
      </c>
      <c r="K85" s="39">
        <v>400000</v>
      </c>
      <c r="L85" s="24">
        <f t="shared" si="17"/>
        <v>460000</v>
      </c>
    </row>
    <row r="86" spans="1:12" s="38" customFormat="1" ht="12.75">
      <c r="A86" s="19">
        <v>3</v>
      </c>
      <c r="B86" s="20">
        <v>4</v>
      </c>
      <c r="C86" s="20">
        <v>2</v>
      </c>
      <c r="D86" s="50" t="s">
        <v>71</v>
      </c>
      <c r="E86" s="23">
        <v>32660</v>
      </c>
      <c r="F86" s="23">
        <v>961</v>
      </c>
      <c r="G86" s="23">
        <v>961</v>
      </c>
      <c r="H86" s="23">
        <f t="shared" si="21"/>
        <v>34582</v>
      </c>
      <c r="I86" s="23">
        <v>42265</v>
      </c>
      <c r="J86" s="23">
        <v>42265</v>
      </c>
      <c r="K86" s="23">
        <v>73004</v>
      </c>
      <c r="L86" s="24">
        <f t="shared" si="17"/>
        <v>192116</v>
      </c>
    </row>
    <row r="87" spans="1:12" s="38" customFormat="1" ht="12.75">
      <c r="A87" s="19">
        <v>3</v>
      </c>
      <c r="B87" s="20">
        <v>4</v>
      </c>
      <c r="C87" s="20">
        <v>3</v>
      </c>
      <c r="D87" s="50" t="s">
        <v>72</v>
      </c>
      <c r="E87" s="23">
        <v>1055434</v>
      </c>
      <c r="F87" s="23">
        <v>282486</v>
      </c>
      <c r="G87" s="23">
        <v>0</v>
      </c>
      <c r="H87" s="23">
        <f t="shared" si="21"/>
        <v>1337920</v>
      </c>
      <c r="I87" s="23">
        <v>0</v>
      </c>
      <c r="J87" s="23">
        <v>109503</v>
      </c>
      <c r="K87" s="23">
        <v>147610</v>
      </c>
      <c r="L87" s="24">
        <f t="shared" si="17"/>
        <v>1595033</v>
      </c>
    </row>
    <row r="88" spans="1:12" s="38" customFormat="1" ht="12.75">
      <c r="A88" s="19">
        <v>3</v>
      </c>
      <c r="B88" s="20">
        <v>4</v>
      </c>
      <c r="C88" s="20">
        <v>4</v>
      </c>
      <c r="D88" s="48" t="s">
        <v>73</v>
      </c>
      <c r="E88" s="23">
        <v>134895</v>
      </c>
      <c r="F88" s="23">
        <v>0</v>
      </c>
      <c r="G88" s="23">
        <v>0</v>
      </c>
      <c r="H88" s="23">
        <f t="shared" si="21"/>
        <v>134895</v>
      </c>
      <c r="I88" s="23">
        <v>0</v>
      </c>
      <c r="J88" s="23">
        <v>0</v>
      </c>
      <c r="K88" s="23">
        <v>38088</v>
      </c>
      <c r="L88" s="24">
        <f t="shared" si="17"/>
        <v>172983</v>
      </c>
    </row>
    <row r="89" spans="1:12" s="38" customFormat="1" ht="12.75">
      <c r="A89" s="19">
        <v>3</v>
      </c>
      <c r="B89" s="20">
        <v>4</v>
      </c>
      <c r="C89" s="20">
        <v>5</v>
      </c>
      <c r="D89" s="48" t="s">
        <v>74</v>
      </c>
      <c r="E89" s="37">
        <v>0</v>
      </c>
      <c r="F89" s="37">
        <v>525000</v>
      </c>
      <c r="G89" s="37">
        <v>60000</v>
      </c>
      <c r="H89" s="37">
        <f t="shared" si="21"/>
        <v>585000</v>
      </c>
      <c r="I89" s="37">
        <v>0</v>
      </c>
      <c r="J89" s="37">
        <v>0</v>
      </c>
      <c r="K89" s="37">
        <v>90000</v>
      </c>
      <c r="L89" s="24">
        <f t="shared" si="17"/>
        <v>675000</v>
      </c>
    </row>
    <row r="90" spans="1:12" s="38" customFormat="1" ht="12.75" hidden="1">
      <c r="A90" s="51">
        <v>3</v>
      </c>
      <c r="B90" s="52">
        <v>4</v>
      </c>
      <c r="C90" s="52">
        <v>5</v>
      </c>
      <c r="D90" s="83" t="s">
        <v>138</v>
      </c>
      <c r="E90" s="37">
        <v>0</v>
      </c>
      <c r="F90" s="37">
        <v>0</v>
      </c>
      <c r="G90" s="37">
        <v>0</v>
      </c>
      <c r="H90" s="37">
        <f t="shared" si="21"/>
        <v>0</v>
      </c>
      <c r="I90" s="37">
        <v>0</v>
      </c>
      <c r="J90" s="37">
        <v>0</v>
      </c>
      <c r="K90" s="37">
        <v>0</v>
      </c>
      <c r="L90" s="24">
        <f t="shared" si="17"/>
        <v>0</v>
      </c>
    </row>
    <row r="91" spans="1:12" s="38" customFormat="1" ht="12.75">
      <c r="A91" s="19">
        <v>3</v>
      </c>
      <c r="B91" s="20">
        <v>4</v>
      </c>
      <c r="C91" s="20">
        <v>6</v>
      </c>
      <c r="D91" s="48" t="s">
        <v>75</v>
      </c>
      <c r="E91" s="23">
        <v>0</v>
      </c>
      <c r="F91" s="23">
        <v>0</v>
      </c>
      <c r="G91" s="23">
        <v>0</v>
      </c>
      <c r="H91" s="23">
        <f t="shared" si="21"/>
        <v>0</v>
      </c>
      <c r="I91" s="23">
        <v>0</v>
      </c>
      <c r="J91" s="23">
        <v>0</v>
      </c>
      <c r="K91" s="23">
        <v>571320</v>
      </c>
      <c r="L91" s="24">
        <f t="shared" si="17"/>
        <v>571320</v>
      </c>
    </row>
    <row r="92" spans="1:12" s="38" customFormat="1" ht="12.75" hidden="1">
      <c r="A92" s="19">
        <v>3</v>
      </c>
      <c r="B92" s="20">
        <v>4</v>
      </c>
      <c r="C92" s="20">
        <v>7</v>
      </c>
      <c r="D92" s="50" t="s">
        <v>76</v>
      </c>
      <c r="E92" s="23">
        <v>0</v>
      </c>
      <c r="F92" s="23">
        <v>0</v>
      </c>
      <c r="G92" s="23">
        <v>0</v>
      </c>
      <c r="H92" s="23">
        <f t="shared" si="21"/>
        <v>0</v>
      </c>
      <c r="I92" s="23">
        <v>0</v>
      </c>
      <c r="J92" s="23">
        <v>0</v>
      </c>
      <c r="K92" s="23">
        <v>0</v>
      </c>
      <c r="L92" s="24">
        <f t="shared" si="17"/>
        <v>0</v>
      </c>
    </row>
    <row r="93" spans="1:12" s="38" customFormat="1" ht="12.75">
      <c r="A93" s="19">
        <v>3</v>
      </c>
      <c r="B93" s="20">
        <v>4</v>
      </c>
      <c r="C93" s="20">
        <v>9</v>
      </c>
      <c r="D93" s="48" t="s">
        <v>22</v>
      </c>
      <c r="E93" s="23">
        <v>97980</v>
      </c>
      <c r="F93" s="23">
        <v>0</v>
      </c>
      <c r="G93" s="23">
        <v>0</v>
      </c>
      <c r="H93" s="23">
        <f t="shared" si="21"/>
        <v>97980</v>
      </c>
      <c r="I93" s="23">
        <v>0</v>
      </c>
      <c r="J93" s="23">
        <v>120000</v>
      </c>
      <c r="K93" s="23">
        <v>428455</v>
      </c>
      <c r="L93" s="24">
        <f t="shared" si="17"/>
        <v>646435</v>
      </c>
    </row>
    <row r="94" spans="1:12" ht="12.75">
      <c r="A94" s="16">
        <v>3</v>
      </c>
      <c r="B94" s="17">
        <v>5</v>
      </c>
      <c r="C94" s="17" t="s">
        <v>5</v>
      </c>
      <c r="D94" s="49" t="s">
        <v>77</v>
      </c>
      <c r="E94" s="35">
        <f aca="true" t="shared" si="22" ref="E94:J94">SUM(E95:E103)</f>
        <v>766610</v>
      </c>
      <c r="F94" s="35">
        <f t="shared" si="22"/>
        <v>68645</v>
      </c>
      <c r="G94" s="35">
        <f t="shared" si="22"/>
        <v>103285</v>
      </c>
      <c r="H94" s="35">
        <f t="shared" si="22"/>
        <v>938540</v>
      </c>
      <c r="I94" s="35">
        <f t="shared" si="22"/>
        <v>1477044</v>
      </c>
      <c r="J94" s="35">
        <f t="shared" si="22"/>
        <v>1044864</v>
      </c>
      <c r="K94" s="35">
        <f>SUM(K95:K103)</f>
        <v>1915078</v>
      </c>
      <c r="L94" s="35">
        <f t="shared" si="17"/>
        <v>5375526</v>
      </c>
    </row>
    <row r="95" spans="1:12" s="38" customFormat="1" ht="12.75">
      <c r="A95" s="19">
        <v>3</v>
      </c>
      <c r="B95" s="20">
        <v>5</v>
      </c>
      <c r="C95" s="20">
        <v>1</v>
      </c>
      <c r="D95" s="50" t="s">
        <v>78</v>
      </c>
      <c r="E95" s="23">
        <v>170000</v>
      </c>
      <c r="F95" s="23">
        <v>5000</v>
      </c>
      <c r="G95" s="23">
        <v>5000</v>
      </c>
      <c r="H95" s="23">
        <f aca="true" t="shared" si="23" ref="H95:H103">+E95+F95+G95</f>
        <v>180000</v>
      </c>
      <c r="I95" s="23">
        <v>220000</v>
      </c>
      <c r="J95" s="23">
        <v>220000</v>
      </c>
      <c r="K95" s="23">
        <v>380000</v>
      </c>
      <c r="L95" s="24">
        <f t="shared" si="17"/>
        <v>1000000</v>
      </c>
    </row>
    <row r="96" spans="1:12" s="38" customFormat="1" ht="12.75" hidden="1">
      <c r="A96" s="19">
        <v>3</v>
      </c>
      <c r="B96" s="20">
        <v>5</v>
      </c>
      <c r="C96" s="20">
        <v>2</v>
      </c>
      <c r="D96" s="50" t="s">
        <v>79</v>
      </c>
      <c r="E96" s="23">
        <v>0</v>
      </c>
      <c r="F96" s="23">
        <v>0</v>
      </c>
      <c r="G96" s="23">
        <v>0</v>
      </c>
      <c r="H96" s="23">
        <f t="shared" si="23"/>
        <v>0</v>
      </c>
      <c r="I96" s="23">
        <v>0</v>
      </c>
      <c r="J96" s="23">
        <v>0</v>
      </c>
      <c r="K96" s="23">
        <v>0</v>
      </c>
      <c r="L96" s="24">
        <f t="shared" si="17"/>
        <v>0</v>
      </c>
    </row>
    <row r="97" spans="1:12" s="38" customFormat="1" ht="12.75">
      <c r="A97" s="19">
        <v>3</v>
      </c>
      <c r="B97" s="20">
        <v>5</v>
      </c>
      <c r="C97" s="20">
        <v>3</v>
      </c>
      <c r="D97" s="48" t="s">
        <v>80</v>
      </c>
      <c r="E97" s="37">
        <v>35100</v>
      </c>
      <c r="F97" s="37">
        <v>47160</v>
      </c>
      <c r="G97" s="37">
        <v>81800</v>
      </c>
      <c r="H97" s="37">
        <f t="shared" si="23"/>
        <v>164060</v>
      </c>
      <c r="I97" s="37">
        <v>56520</v>
      </c>
      <c r="J97" s="37">
        <v>99540</v>
      </c>
      <c r="K97" s="37">
        <v>192880</v>
      </c>
      <c r="L97" s="24">
        <f t="shared" si="17"/>
        <v>513000</v>
      </c>
    </row>
    <row r="98" spans="1:12" s="38" customFormat="1" ht="12.75">
      <c r="A98" s="19">
        <v>3</v>
      </c>
      <c r="B98" s="20">
        <v>5</v>
      </c>
      <c r="C98" s="20">
        <v>4</v>
      </c>
      <c r="D98" s="48" t="s">
        <v>81</v>
      </c>
      <c r="E98" s="23">
        <v>151294</v>
      </c>
      <c r="F98" s="23">
        <v>4450</v>
      </c>
      <c r="G98" s="23">
        <v>4450</v>
      </c>
      <c r="H98" s="23">
        <f t="shared" si="23"/>
        <v>160194</v>
      </c>
      <c r="I98" s="23">
        <v>195792</v>
      </c>
      <c r="J98" s="23">
        <v>195792</v>
      </c>
      <c r="K98" s="23">
        <v>358187</v>
      </c>
      <c r="L98" s="24">
        <f t="shared" si="17"/>
        <v>909965</v>
      </c>
    </row>
    <row r="99" spans="1:12" s="38" customFormat="1" ht="12.75">
      <c r="A99" s="19">
        <v>3</v>
      </c>
      <c r="B99" s="20">
        <v>5</v>
      </c>
      <c r="C99" s="20">
        <v>5</v>
      </c>
      <c r="D99" s="48" t="s">
        <v>82</v>
      </c>
      <c r="E99" s="23">
        <v>123080</v>
      </c>
      <c r="F99" s="23">
        <v>3620</v>
      </c>
      <c r="G99" s="23">
        <v>3620</v>
      </c>
      <c r="H99" s="23">
        <f t="shared" si="23"/>
        <v>130320</v>
      </c>
      <c r="I99" s="23">
        <v>159280</v>
      </c>
      <c r="J99" s="23">
        <v>159280</v>
      </c>
      <c r="K99" s="23">
        <v>275120</v>
      </c>
      <c r="L99" s="24">
        <f t="shared" si="17"/>
        <v>724000</v>
      </c>
    </row>
    <row r="100" spans="1:12" s="38" customFormat="1" ht="12.75">
      <c r="A100" s="19">
        <v>3</v>
      </c>
      <c r="B100" s="20">
        <v>5</v>
      </c>
      <c r="C100" s="20">
        <v>6</v>
      </c>
      <c r="D100" s="48" t="s">
        <v>83</v>
      </c>
      <c r="E100" s="23">
        <v>0</v>
      </c>
      <c r="F100" s="23">
        <v>0</v>
      </c>
      <c r="G100" s="23">
        <v>0</v>
      </c>
      <c r="H100" s="23">
        <f t="shared" si="23"/>
        <v>0</v>
      </c>
      <c r="I100" s="23">
        <v>0</v>
      </c>
      <c r="J100" s="23">
        <v>0</v>
      </c>
      <c r="K100" s="23">
        <v>67336</v>
      </c>
      <c r="L100" s="24">
        <f t="shared" si="17"/>
        <v>67336</v>
      </c>
    </row>
    <row r="101" spans="1:12" s="38" customFormat="1" ht="12.75">
      <c r="A101" s="19">
        <v>3</v>
      </c>
      <c r="B101" s="20">
        <v>5</v>
      </c>
      <c r="C101" s="20">
        <v>7</v>
      </c>
      <c r="D101" s="48" t="s">
        <v>136</v>
      </c>
      <c r="E101" s="23">
        <v>87204</v>
      </c>
      <c r="F101" s="23">
        <v>2565</v>
      </c>
      <c r="G101" s="23">
        <v>2565</v>
      </c>
      <c r="H101" s="23">
        <f t="shared" si="23"/>
        <v>92334</v>
      </c>
      <c r="I101" s="23">
        <v>112852</v>
      </c>
      <c r="J101" s="23">
        <v>112852</v>
      </c>
      <c r="K101" s="23">
        <v>194927</v>
      </c>
      <c r="L101" s="24">
        <f t="shared" si="17"/>
        <v>512965</v>
      </c>
    </row>
    <row r="102" spans="1:12" s="38" customFormat="1" ht="12.75">
      <c r="A102" s="19">
        <v>3</v>
      </c>
      <c r="B102" s="20">
        <v>5</v>
      </c>
      <c r="C102" s="20">
        <v>8</v>
      </c>
      <c r="D102" s="48" t="s">
        <v>84</v>
      </c>
      <c r="E102" s="23">
        <v>198900</v>
      </c>
      <c r="F102" s="23">
        <v>5850</v>
      </c>
      <c r="G102" s="23">
        <v>5850</v>
      </c>
      <c r="H102" s="23">
        <f t="shared" si="23"/>
        <v>210600</v>
      </c>
      <c r="I102" s="23">
        <v>257400</v>
      </c>
      <c r="J102" s="23">
        <v>257400</v>
      </c>
      <c r="K102" s="23">
        <v>444600</v>
      </c>
      <c r="L102" s="24">
        <f t="shared" si="17"/>
        <v>1170000</v>
      </c>
    </row>
    <row r="103" spans="1:12" s="38" customFormat="1" ht="12.75">
      <c r="A103" s="19">
        <v>3</v>
      </c>
      <c r="B103" s="20">
        <v>5</v>
      </c>
      <c r="C103" s="20">
        <v>9</v>
      </c>
      <c r="D103" s="48" t="s">
        <v>22</v>
      </c>
      <c r="E103" s="23">
        <v>1032</v>
      </c>
      <c r="F103" s="23">
        <v>0</v>
      </c>
      <c r="G103" s="23">
        <v>0</v>
      </c>
      <c r="H103" s="23">
        <f t="shared" si="23"/>
        <v>1032</v>
      </c>
      <c r="I103" s="23">
        <v>475200</v>
      </c>
      <c r="J103" s="23">
        <v>0</v>
      </c>
      <c r="K103" s="23">
        <v>2028</v>
      </c>
      <c r="L103" s="24">
        <f t="shared" si="17"/>
        <v>478260</v>
      </c>
    </row>
    <row r="104" spans="1:12" ht="12.75">
      <c r="A104" s="16">
        <v>3</v>
      </c>
      <c r="B104" s="17">
        <v>6</v>
      </c>
      <c r="C104" s="17" t="s">
        <v>5</v>
      </c>
      <c r="D104" s="53" t="s">
        <v>85</v>
      </c>
      <c r="E104" s="35">
        <f aca="true" t="shared" si="24" ref="E104:J104">SUM(E105)</f>
        <v>500000</v>
      </c>
      <c r="F104" s="35">
        <f t="shared" si="24"/>
        <v>100000</v>
      </c>
      <c r="G104" s="35">
        <f t="shared" si="24"/>
        <v>50000</v>
      </c>
      <c r="H104" s="35">
        <f t="shared" si="24"/>
        <v>650000</v>
      </c>
      <c r="I104" s="35">
        <f t="shared" si="24"/>
        <v>0</v>
      </c>
      <c r="J104" s="35">
        <f t="shared" si="24"/>
        <v>0</v>
      </c>
      <c r="K104" s="35">
        <f>SUM(K105)</f>
        <v>0</v>
      </c>
      <c r="L104" s="35">
        <f t="shared" si="17"/>
        <v>650000</v>
      </c>
    </row>
    <row r="105" spans="1:12" s="38" customFormat="1" ht="12.75">
      <c r="A105" s="19">
        <v>3</v>
      </c>
      <c r="B105" s="20">
        <v>6</v>
      </c>
      <c r="C105" s="20">
        <v>1</v>
      </c>
      <c r="D105" s="48" t="s">
        <v>85</v>
      </c>
      <c r="E105" s="37">
        <v>500000</v>
      </c>
      <c r="F105" s="37">
        <v>100000</v>
      </c>
      <c r="G105" s="37">
        <v>50000</v>
      </c>
      <c r="H105" s="37">
        <f>+E105+F105+G105</f>
        <v>650000</v>
      </c>
      <c r="I105" s="37">
        <v>0</v>
      </c>
      <c r="J105" s="37">
        <v>0</v>
      </c>
      <c r="K105" s="37">
        <v>0</v>
      </c>
      <c r="L105" s="24">
        <f t="shared" si="17"/>
        <v>650000</v>
      </c>
    </row>
    <row r="106" spans="1:12" ht="12.75">
      <c r="A106" s="16">
        <v>3</v>
      </c>
      <c r="B106" s="17">
        <v>7</v>
      </c>
      <c r="C106" s="17" t="s">
        <v>5</v>
      </c>
      <c r="D106" s="53" t="s">
        <v>86</v>
      </c>
      <c r="E106" s="35">
        <f aca="true" t="shared" si="25" ref="E106:J106">SUM(E107:E110)</f>
        <v>140900</v>
      </c>
      <c r="F106" s="35">
        <f t="shared" si="25"/>
        <v>54740</v>
      </c>
      <c r="G106" s="35">
        <f t="shared" si="25"/>
        <v>78000</v>
      </c>
      <c r="H106" s="35">
        <f t="shared" si="25"/>
        <v>273640</v>
      </c>
      <c r="I106" s="35">
        <f t="shared" si="25"/>
        <v>190380</v>
      </c>
      <c r="J106" s="35">
        <f t="shared" si="25"/>
        <v>334260</v>
      </c>
      <c r="K106" s="35">
        <f>SUM(K107:K110)</f>
        <v>245720</v>
      </c>
      <c r="L106" s="35">
        <f t="shared" si="17"/>
        <v>1044000</v>
      </c>
    </row>
    <row r="107" spans="1:12" s="38" customFormat="1" ht="12.75">
      <c r="A107" s="19">
        <v>3</v>
      </c>
      <c r="B107" s="20">
        <v>7</v>
      </c>
      <c r="C107" s="20">
        <v>1</v>
      </c>
      <c r="D107" s="48" t="s">
        <v>87</v>
      </c>
      <c r="E107" s="23">
        <v>20000</v>
      </c>
      <c r="F107" s="23">
        <v>30000</v>
      </c>
      <c r="G107" s="23">
        <v>42000</v>
      </c>
      <c r="H107" s="23">
        <f>+E107+F107+G107</f>
        <v>92000</v>
      </c>
      <c r="I107" s="23">
        <v>30000</v>
      </c>
      <c r="J107" s="23">
        <v>45000</v>
      </c>
      <c r="K107" s="23">
        <v>15000</v>
      </c>
      <c r="L107" s="24">
        <f t="shared" si="17"/>
        <v>182000</v>
      </c>
    </row>
    <row r="108" spans="1:12" s="38" customFormat="1" ht="12.75">
      <c r="A108" s="19">
        <v>3</v>
      </c>
      <c r="B108" s="20">
        <v>7</v>
      </c>
      <c r="C108" s="20">
        <v>2</v>
      </c>
      <c r="D108" s="48" t="s">
        <v>88</v>
      </c>
      <c r="E108" s="37">
        <v>40000</v>
      </c>
      <c r="F108" s="37">
        <v>20000</v>
      </c>
      <c r="G108" s="37">
        <v>32000</v>
      </c>
      <c r="H108" s="37">
        <f>+E108+F108+G108</f>
        <v>92000</v>
      </c>
      <c r="I108" s="37">
        <v>30000</v>
      </c>
      <c r="J108" s="37">
        <v>60000</v>
      </c>
      <c r="K108" s="37">
        <v>15000</v>
      </c>
      <c r="L108" s="24">
        <f t="shared" si="17"/>
        <v>197000</v>
      </c>
    </row>
    <row r="109" spans="1:12" s="38" customFormat="1" ht="12.75">
      <c r="A109" s="19">
        <v>3</v>
      </c>
      <c r="B109" s="20">
        <v>7</v>
      </c>
      <c r="C109" s="20">
        <v>8</v>
      </c>
      <c r="D109" s="48" t="s">
        <v>89</v>
      </c>
      <c r="E109" s="37">
        <v>80900</v>
      </c>
      <c r="F109" s="37">
        <v>4740</v>
      </c>
      <c r="G109" s="37">
        <v>4000</v>
      </c>
      <c r="H109" s="37">
        <f>+E109+F109+G109</f>
        <v>89640</v>
      </c>
      <c r="I109" s="37">
        <v>130380</v>
      </c>
      <c r="J109" s="37">
        <v>229260</v>
      </c>
      <c r="K109" s="37">
        <v>215720</v>
      </c>
      <c r="L109" s="24">
        <f t="shared" si="17"/>
        <v>665000</v>
      </c>
    </row>
    <row r="110" spans="1:12" s="38" customFormat="1" ht="12.75" hidden="1">
      <c r="A110" s="19">
        <v>3</v>
      </c>
      <c r="B110" s="20">
        <v>7</v>
      </c>
      <c r="C110" s="20">
        <v>9</v>
      </c>
      <c r="D110" s="48" t="s">
        <v>22</v>
      </c>
      <c r="E110" s="37">
        <v>0</v>
      </c>
      <c r="F110" s="37">
        <v>0</v>
      </c>
      <c r="G110" s="37">
        <v>0</v>
      </c>
      <c r="H110" s="37">
        <f>+E110+F110+G110</f>
        <v>0</v>
      </c>
      <c r="I110" s="37">
        <v>0</v>
      </c>
      <c r="J110" s="37">
        <v>0</v>
      </c>
      <c r="K110" s="37"/>
      <c r="L110" s="24">
        <f t="shared" si="17"/>
        <v>0</v>
      </c>
    </row>
    <row r="111" spans="1:12" ht="12.75">
      <c r="A111" s="16">
        <v>3</v>
      </c>
      <c r="B111" s="17">
        <v>8</v>
      </c>
      <c r="C111" s="17" t="s">
        <v>5</v>
      </c>
      <c r="D111" s="53" t="s">
        <v>90</v>
      </c>
      <c r="E111" s="35">
        <f aca="true" t="shared" si="26" ref="E111:J111">SUM(E112:E113)</f>
        <v>5100000</v>
      </c>
      <c r="F111" s="35">
        <f t="shared" si="26"/>
        <v>0</v>
      </c>
      <c r="G111" s="35">
        <f t="shared" si="26"/>
        <v>0</v>
      </c>
      <c r="H111" s="35">
        <f t="shared" si="26"/>
        <v>5100000</v>
      </c>
      <c r="I111" s="35">
        <f t="shared" si="26"/>
        <v>0</v>
      </c>
      <c r="J111" s="35">
        <f t="shared" si="26"/>
        <v>0</v>
      </c>
      <c r="K111" s="35">
        <f>SUM(K112:K113)</f>
        <v>0</v>
      </c>
      <c r="L111" s="35">
        <f t="shared" si="17"/>
        <v>5100000</v>
      </c>
    </row>
    <row r="112" spans="1:12" s="38" customFormat="1" ht="12.75" hidden="1">
      <c r="A112" s="19">
        <v>3</v>
      </c>
      <c r="B112" s="20">
        <v>8</v>
      </c>
      <c r="C112" s="20">
        <v>2</v>
      </c>
      <c r="D112" s="48" t="s">
        <v>91</v>
      </c>
      <c r="E112" s="37">
        <v>0</v>
      </c>
      <c r="F112" s="37">
        <v>0</v>
      </c>
      <c r="G112" s="37">
        <v>0</v>
      </c>
      <c r="H112" s="37">
        <f>+E112+F112+G112</f>
        <v>0</v>
      </c>
      <c r="I112" s="37">
        <v>0</v>
      </c>
      <c r="J112" s="37">
        <v>0</v>
      </c>
      <c r="K112" s="37">
        <v>0</v>
      </c>
      <c r="L112" s="24">
        <f t="shared" si="17"/>
        <v>0</v>
      </c>
    </row>
    <row r="113" spans="1:12" s="38" customFormat="1" ht="12.75">
      <c r="A113" s="19">
        <v>3</v>
      </c>
      <c r="B113" s="20">
        <v>8</v>
      </c>
      <c r="C113" s="20">
        <v>6</v>
      </c>
      <c r="D113" s="48" t="s">
        <v>92</v>
      </c>
      <c r="E113" s="37">
        <v>5100000</v>
      </c>
      <c r="F113" s="37">
        <v>0</v>
      </c>
      <c r="G113" s="37">
        <v>0</v>
      </c>
      <c r="H113" s="37">
        <f>+E113+F113+G113</f>
        <v>5100000</v>
      </c>
      <c r="I113" s="37">
        <v>0</v>
      </c>
      <c r="J113" s="37">
        <v>0</v>
      </c>
      <c r="K113" s="37">
        <v>0</v>
      </c>
      <c r="L113" s="24">
        <f t="shared" si="17"/>
        <v>5100000</v>
      </c>
    </row>
    <row r="114" spans="1:12" ht="12.75">
      <c r="A114" s="16">
        <v>3</v>
      </c>
      <c r="B114" s="17">
        <v>9</v>
      </c>
      <c r="C114" s="17" t="s">
        <v>5</v>
      </c>
      <c r="D114" s="53" t="s">
        <v>93</v>
      </c>
      <c r="E114" s="35">
        <f aca="true" t="shared" si="27" ref="E114:J114">SUM(E115:E118)</f>
        <v>41790</v>
      </c>
      <c r="F114" s="35">
        <f t="shared" si="27"/>
        <v>201229</v>
      </c>
      <c r="G114" s="35">
        <f t="shared" si="27"/>
        <v>68229</v>
      </c>
      <c r="H114" s="35">
        <f t="shared" si="27"/>
        <v>311248</v>
      </c>
      <c r="I114" s="35">
        <f t="shared" si="27"/>
        <v>54082</v>
      </c>
      <c r="J114" s="35">
        <f t="shared" si="27"/>
        <v>54082</v>
      </c>
      <c r="K114" s="35">
        <f>SUM(K115:K118)</f>
        <v>93414</v>
      </c>
      <c r="L114" s="35">
        <f t="shared" si="17"/>
        <v>512826</v>
      </c>
    </row>
    <row r="115" spans="1:12" s="38" customFormat="1" ht="12.75">
      <c r="A115" s="19">
        <v>3</v>
      </c>
      <c r="B115" s="20">
        <v>9</v>
      </c>
      <c r="C115" s="20">
        <v>1</v>
      </c>
      <c r="D115" s="48" t="s">
        <v>94</v>
      </c>
      <c r="E115" s="23">
        <v>0</v>
      </c>
      <c r="F115" s="23">
        <v>0</v>
      </c>
      <c r="G115" s="23">
        <v>55000</v>
      </c>
      <c r="H115" s="23">
        <f>+E115+F115+G115</f>
        <v>55000</v>
      </c>
      <c r="I115" s="23">
        <v>0</v>
      </c>
      <c r="J115" s="23">
        <v>0</v>
      </c>
      <c r="K115" s="23">
        <v>0</v>
      </c>
      <c r="L115" s="24">
        <f t="shared" si="17"/>
        <v>55000</v>
      </c>
    </row>
    <row r="116" spans="1:12" s="38" customFormat="1" ht="12.75">
      <c r="A116" s="19">
        <v>3</v>
      </c>
      <c r="B116" s="20">
        <v>9</v>
      </c>
      <c r="C116" s="20">
        <v>2</v>
      </c>
      <c r="D116" s="48" t="s">
        <v>95</v>
      </c>
      <c r="E116" s="37">
        <v>41790</v>
      </c>
      <c r="F116" s="37">
        <v>1229</v>
      </c>
      <c r="G116" s="37">
        <v>1229</v>
      </c>
      <c r="H116" s="37">
        <f>+E116+F116+G116</f>
        <v>44248</v>
      </c>
      <c r="I116" s="37">
        <v>54082</v>
      </c>
      <c r="J116" s="37">
        <v>54082</v>
      </c>
      <c r="K116" s="37">
        <v>93414</v>
      </c>
      <c r="L116" s="24">
        <f t="shared" si="17"/>
        <v>245826</v>
      </c>
    </row>
    <row r="117" spans="1:12" s="38" customFormat="1" ht="12.75">
      <c r="A117" s="19">
        <v>3</v>
      </c>
      <c r="B117" s="20">
        <v>9</v>
      </c>
      <c r="C117" s="20">
        <v>8</v>
      </c>
      <c r="D117" s="48" t="s">
        <v>96</v>
      </c>
      <c r="E117" s="37">
        <v>0</v>
      </c>
      <c r="F117" s="37">
        <v>200000</v>
      </c>
      <c r="G117" s="37">
        <v>0</v>
      </c>
      <c r="H117" s="37">
        <f>+E117+F117+G117</f>
        <v>200000</v>
      </c>
      <c r="I117" s="37">
        <v>0</v>
      </c>
      <c r="J117" s="37">
        <v>0</v>
      </c>
      <c r="K117" s="37">
        <v>0</v>
      </c>
      <c r="L117" s="24">
        <f t="shared" si="17"/>
        <v>200000</v>
      </c>
    </row>
    <row r="118" spans="1:12" s="38" customFormat="1" ht="12.75">
      <c r="A118" s="19">
        <v>3</v>
      </c>
      <c r="B118" s="20">
        <v>9</v>
      </c>
      <c r="C118" s="20">
        <v>9</v>
      </c>
      <c r="D118" s="48" t="s">
        <v>22</v>
      </c>
      <c r="E118" s="37">
        <v>0</v>
      </c>
      <c r="F118" s="37">
        <v>0</v>
      </c>
      <c r="G118" s="37">
        <v>12000</v>
      </c>
      <c r="H118" s="37">
        <f>+E118+F118+G118</f>
        <v>12000</v>
      </c>
      <c r="I118" s="37">
        <v>0</v>
      </c>
      <c r="J118" s="37">
        <v>0</v>
      </c>
      <c r="K118" s="37">
        <v>0</v>
      </c>
      <c r="L118" s="24">
        <f t="shared" si="17"/>
        <v>12000</v>
      </c>
    </row>
    <row r="119" spans="1:13" ht="12.75">
      <c r="A119" s="12">
        <v>4</v>
      </c>
      <c r="B119" s="32"/>
      <c r="C119" s="13">
        <v>4</v>
      </c>
      <c r="D119" s="54" t="s">
        <v>97</v>
      </c>
      <c r="E119" s="55">
        <f aca="true" t="shared" si="28" ref="E119:J119">E120+E123+E128+E137+E139+E141+E143</f>
        <v>2364764</v>
      </c>
      <c r="F119" s="55">
        <f t="shared" si="28"/>
        <v>200434</v>
      </c>
      <c r="G119" s="55">
        <f t="shared" si="28"/>
        <v>73433</v>
      </c>
      <c r="H119" s="55">
        <f t="shared" si="28"/>
        <v>2638631</v>
      </c>
      <c r="I119" s="55">
        <f t="shared" si="28"/>
        <v>3099107</v>
      </c>
      <c r="J119" s="55">
        <f t="shared" si="28"/>
        <v>3099107</v>
      </c>
      <c r="K119" s="55">
        <f>K120+K123+K128+K137+K139+K141+K143</f>
        <v>25305000</v>
      </c>
      <c r="L119" s="55">
        <f t="shared" si="17"/>
        <v>34141845</v>
      </c>
      <c r="M119" s="85"/>
    </row>
    <row r="120" spans="1:12" ht="12.75" hidden="1">
      <c r="A120" s="16">
        <v>4</v>
      </c>
      <c r="B120" s="17">
        <v>1</v>
      </c>
      <c r="C120" s="17" t="s">
        <v>5</v>
      </c>
      <c r="D120" s="56" t="s">
        <v>98</v>
      </c>
      <c r="E120" s="57">
        <f aca="true" t="shared" si="29" ref="E120:J120">SUM(E121:E122)</f>
        <v>0</v>
      </c>
      <c r="F120" s="57">
        <f t="shared" si="29"/>
        <v>0</v>
      </c>
      <c r="G120" s="57">
        <f t="shared" si="29"/>
        <v>0</v>
      </c>
      <c r="H120" s="57">
        <f t="shared" si="29"/>
        <v>0</v>
      </c>
      <c r="I120" s="57">
        <f t="shared" si="29"/>
        <v>0</v>
      </c>
      <c r="J120" s="57">
        <f t="shared" si="29"/>
        <v>0</v>
      </c>
      <c r="K120" s="57">
        <f>SUM(K121:K122)</f>
        <v>0</v>
      </c>
      <c r="L120" s="57">
        <f t="shared" si="17"/>
        <v>0</v>
      </c>
    </row>
    <row r="121" spans="1:12" ht="12.75" hidden="1">
      <c r="A121" s="58">
        <v>4</v>
      </c>
      <c r="B121" s="59">
        <v>1</v>
      </c>
      <c r="C121" s="59">
        <v>1</v>
      </c>
      <c r="D121" s="60" t="s">
        <v>99</v>
      </c>
      <c r="E121" s="61">
        <v>0</v>
      </c>
      <c r="F121" s="61">
        <v>0</v>
      </c>
      <c r="G121" s="61">
        <v>0</v>
      </c>
      <c r="H121" s="61">
        <f>+E121+F121+G121</f>
        <v>0</v>
      </c>
      <c r="I121" s="61">
        <v>0</v>
      </c>
      <c r="J121" s="61">
        <v>0</v>
      </c>
      <c r="K121" s="61">
        <v>0</v>
      </c>
      <c r="L121" s="90">
        <f t="shared" si="17"/>
        <v>0</v>
      </c>
    </row>
    <row r="122" spans="1:12" ht="12.75" hidden="1">
      <c r="A122" s="58">
        <v>4</v>
      </c>
      <c r="B122" s="59">
        <v>1</v>
      </c>
      <c r="C122" s="59">
        <v>2</v>
      </c>
      <c r="D122" s="60" t="s">
        <v>100</v>
      </c>
      <c r="E122" s="61">
        <v>0</v>
      </c>
      <c r="F122" s="61">
        <v>0</v>
      </c>
      <c r="G122" s="61">
        <v>0</v>
      </c>
      <c r="H122" s="61">
        <f>+E122+F122+G122</f>
        <v>0</v>
      </c>
      <c r="I122" s="61">
        <v>0</v>
      </c>
      <c r="J122" s="61">
        <v>0</v>
      </c>
      <c r="K122" s="61">
        <v>0</v>
      </c>
      <c r="L122" s="90">
        <f t="shared" si="17"/>
        <v>0</v>
      </c>
    </row>
    <row r="123" spans="1:12" ht="12.75">
      <c r="A123" s="16">
        <v>4</v>
      </c>
      <c r="B123" s="17">
        <v>2</v>
      </c>
      <c r="C123" s="17" t="s">
        <v>5</v>
      </c>
      <c r="D123" s="53" t="s">
        <v>101</v>
      </c>
      <c r="E123" s="35">
        <f aca="true" t="shared" si="30" ref="E123:J123">+E124</f>
        <v>0</v>
      </c>
      <c r="F123" s="35">
        <f t="shared" si="30"/>
        <v>0</v>
      </c>
      <c r="G123" s="35">
        <f t="shared" si="30"/>
        <v>0</v>
      </c>
      <c r="H123" s="35">
        <f t="shared" si="30"/>
        <v>0</v>
      </c>
      <c r="I123" s="35">
        <f t="shared" si="30"/>
        <v>0</v>
      </c>
      <c r="J123" s="35">
        <f t="shared" si="30"/>
        <v>0</v>
      </c>
      <c r="K123" s="35">
        <f>+K124</f>
        <v>17400000</v>
      </c>
      <c r="L123" s="35">
        <f t="shared" si="17"/>
        <v>17400000</v>
      </c>
    </row>
    <row r="124" spans="1:12" ht="12.75">
      <c r="A124" s="58">
        <v>4</v>
      </c>
      <c r="B124" s="59">
        <v>2</v>
      </c>
      <c r="C124" s="59">
        <v>1</v>
      </c>
      <c r="D124" s="62" t="s">
        <v>101</v>
      </c>
      <c r="E124" s="63">
        <f aca="true" t="shared" si="31" ref="E124:K124">SUM(E125:E127)</f>
        <v>0</v>
      </c>
      <c r="F124" s="63">
        <f t="shared" si="31"/>
        <v>0</v>
      </c>
      <c r="G124" s="63">
        <f t="shared" si="31"/>
        <v>0</v>
      </c>
      <c r="H124" s="63">
        <f t="shared" si="31"/>
        <v>0</v>
      </c>
      <c r="I124" s="63">
        <f t="shared" si="31"/>
        <v>0</v>
      </c>
      <c r="J124" s="63">
        <f t="shared" si="31"/>
        <v>0</v>
      </c>
      <c r="K124" s="63">
        <f t="shared" si="31"/>
        <v>17400000</v>
      </c>
      <c r="L124" s="63">
        <f t="shared" si="17"/>
        <v>17400000</v>
      </c>
    </row>
    <row r="125" spans="1:12" ht="12.75">
      <c r="A125" s="19">
        <v>4</v>
      </c>
      <c r="B125" s="20">
        <v>2</v>
      </c>
      <c r="C125" s="20">
        <v>53</v>
      </c>
      <c r="D125" s="48" t="s">
        <v>139</v>
      </c>
      <c r="E125" s="37">
        <v>0</v>
      </c>
      <c r="F125" s="37">
        <v>0</v>
      </c>
      <c r="G125" s="37">
        <v>0</v>
      </c>
      <c r="H125" s="37">
        <f>+E125+F125+G125</f>
        <v>0</v>
      </c>
      <c r="I125" s="37">
        <v>0</v>
      </c>
      <c r="J125" s="37">
        <v>0</v>
      </c>
      <c r="K125" s="37">
        <v>1900000</v>
      </c>
      <c r="L125" s="37">
        <f t="shared" si="17"/>
        <v>1900000</v>
      </c>
    </row>
    <row r="126" spans="1:12" s="38" customFormat="1" ht="12.75">
      <c r="A126" s="19">
        <v>4</v>
      </c>
      <c r="B126" s="20">
        <v>2</v>
      </c>
      <c r="C126" s="20">
        <v>52</v>
      </c>
      <c r="D126" s="48" t="s">
        <v>129</v>
      </c>
      <c r="E126" s="37">
        <v>0</v>
      </c>
      <c r="F126" s="37">
        <v>0</v>
      </c>
      <c r="G126" s="37">
        <v>0</v>
      </c>
      <c r="H126" s="37">
        <f>+E126+F126+G126</f>
        <v>0</v>
      </c>
      <c r="I126" s="37">
        <v>0</v>
      </c>
      <c r="J126" s="37">
        <v>0</v>
      </c>
      <c r="K126" s="37">
        <v>9200000</v>
      </c>
      <c r="L126" s="37">
        <f t="shared" si="17"/>
        <v>9200000</v>
      </c>
    </row>
    <row r="127" spans="1:12" s="38" customFormat="1" ht="12.75">
      <c r="A127" s="19">
        <v>4</v>
      </c>
      <c r="B127" s="20">
        <v>2</v>
      </c>
      <c r="C127" s="20">
        <v>51</v>
      </c>
      <c r="D127" s="48" t="s">
        <v>128</v>
      </c>
      <c r="E127" s="37">
        <v>0</v>
      </c>
      <c r="F127" s="37">
        <v>0</v>
      </c>
      <c r="G127" s="37">
        <v>0</v>
      </c>
      <c r="H127" s="37">
        <f>+E127+F127+G127</f>
        <v>0</v>
      </c>
      <c r="I127" s="37">
        <v>0</v>
      </c>
      <c r="J127" s="37">
        <v>0</v>
      </c>
      <c r="K127" s="37">
        <v>6300000</v>
      </c>
      <c r="L127" s="24">
        <f t="shared" si="17"/>
        <v>6300000</v>
      </c>
    </row>
    <row r="128" spans="1:12" ht="12.75">
      <c r="A128" s="16">
        <v>4</v>
      </c>
      <c r="B128" s="17">
        <v>3</v>
      </c>
      <c r="C128" s="17" t="s">
        <v>5</v>
      </c>
      <c r="D128" s="53" t="s">
        <v>102</v>
      </c>
      <c r="E128" s="35">
        <f aca="true" t="shared" si="32" ref="E128:J128">SUM(E129:E136)</f>
        <v>2183920</v>
      </c>
      <c r="F128" s="35">
        <f t="shared" si="32"/>
        <v>125115</v>
      </c>
      <c r="G128" s="35">
        <f t="shared" si="32"/>
        <v>65115</v>
      </c>
      <c r="H128" s="35">
        <f t="shared" si="32"/>
        <v>2374150</v>
      </c>
      <c r="I128" s="35">
        <f t="shared" si="32"/>
        <v>2865073</v>
      </c>
      <c r="J128" s="35">
        <f t="shared" si="32"/>
        <v>2865073</v>
      </c>
      <c r="K128" s="35">
        <f>SUM(K129:K136)</f>
        <v>5706760</v>
      </c>
      <c r="L128" s="35">
        <f t="shared" si="17"/>
        <v>13811056</v>
      </c>
    </row>
    <row r="129" spans="1:12" s="38" customFormat="1" ht="12.75">
      <c r="A129" s="19">
        <v>4</v>
      </c>
      <c r="B129" s="20">
        <v>3</v>
      </c>
      <c r="C129" s="20">
        <v>2</v>
      </c>
      <c r="D129" s="48" t="s">
        <v>103</v>
      </c>
      <c r="E129" s="37">
        <v>0</v>
      </c>
      <c r="F129" s="37">
        <v>0</v>
      </c>
      <c r="G129" s="37">
        <v>0</v>
      </c>
      <c r="H129" s="37">
        <f aca="true" t="shared" si="33" ref="H129:H136">+E129+F129+G129</f>
        <v>0</v>
      </c>
      <c r="I129" s="37">
        <v>0</v>
      </c>
      <c r="J129" s="37">
        <v>0</v>
      </c>
      <c r="K129" s="37">
        <v>400000</v>
      </c>
      <c r="L129" s="24">
        <f t="shared" si="17"/>
        <v>400000</v>
      </c>
    </row>
    <row r="130" spans="1:12" s="38" customFormat="1" ht="12.75">
      <c r="A130" s="19">
        <v>4</v>
      </c>
      <c r="B130" s="20">
        <v>3</v>
      </c>
      <c r="C130" s="20">
        <v>3</v>
      </c>
      <c r="D130" s="48" t="s">
        <v>104</v>
      </c>
      <c r="E130" s="37">
        <v>0</v>
      </c>
      <c r="F130" s="37">
        <v>0</v>
      </c>
      <c r="G130" s="37">
        <v>0</v>
      </c>
      <c r="H130" s="37">
        <f t="shared" si="33"/>
        <v>0</v>
      </c>
      <c r="I130" s="37">
        <v>0</v>
      </c>
      <c r="J130" s="37">
        <v>0</v>
      </c>
      <c r="K130" s="37">
        <v>10000</v>
      </c>
      <c r="L130" s="24">
        <f t="shared" si="17"/>
        <v>10000</v>
      </c>
    </row>
    <row r="131" spans="1:12" s="38" customFormat="1" ht="12.75">
      <c r="A131" s="19">
        <v>4</v>
      </c>
      <c r="B131" s="20">
        <v>3</v>
      </c>
      <c r="C131" s="20">
        <v>4</v>
      </c>
      <c r="D131" s="64" t="s">
        <v>105</v>
      </c>
      <c r="E131" s="37">
        <v>1118932</v>
      </c>
      <c r="F131" s="37">
        <v>32910</v>
      </c>
      <c r="G131" s="37">
        <v>32910</v>
      </c>
      <c r="H131" s="37">
        <f t="shared" si="33"/>
        <v>1184752</v>
      </c>
      <c r="I131" s="37">
        <v>1448029</v>
      </c>
      <c r="J131" s="37">
        <v>1448029</v>
      </c>
      <c r="K131" s="37">
        <v>2501141</v>
      </c>
      <c r="L131" s="24">
        <f t="shared" si="17"/>
        <v>6581951</v>
      </c>
    </row>
    <row r="132" spans="1:12" s="38" customFormat="1" ht="12.75">
      <c r="A132" s="19">
        <v>4</v>
      </c>
      <c r="B132" s="20">
        <v>3</v>
      </c>
      <c r="C132" s="20">
        <v>5</v>
      </c>
      <c r="D132" s="48" t="s">
        <v>106</v>
      </c>
      <c r="E132" s="37">
        <v>0</v>
      </c>
      <c r="F132" s="37">
        <v>60000</v>
      </c>
      <c r="G132" s="37">
        <v>0</v>
      </c>
      <c r="H132" s="37">
        <f t="shared" si="33"/>
        <v>60000</v>
      </c>
      <c r="I132" s="37">
        <v>0</v>
      </c>
      <c r="J132" s="37">
        <v>0</v>
      </c>
      <c r="K132" s="37">
        <v>0</v>
      </c>
      <c r="L132" s="24">
        <f t="shared" si="17"/>
        <v>60000</v>
      </c>
    </row>
    <row r="133" spans="1:12" s="38" customFormat="1" ht="12.75">
      <c r="A133" s="19">
        <v>4</v>
      </c>
      <c r="B133" s="20">
        <v>3</v>
      </c>
      <c r="C133" s="20">
        <v>6</v>
      </c>
      <c r="D133" s="48" t="s">
        <v>107</v>
      </c>
      <c r="E133" s="37">
        <v>724988</v>
      </c>
      <c r="F133" s="37">
        <v>22205</v>
      </c>
      <c r="G133" s="37">
        <v>22205</v>
      </c>
      <c r="H133" s="37">
        <f t="shared" si="33"/>
        <v>769398</v>
      </c>
      <c r="I133" s="37">
        <v>977044</v>
      </c>
      <c r="J133" s="37">
        <v>977044</v>
      </c>
      <c r="K133" s="37">
        <v>1735619</v>
      </c>
      <c r="L133" s="24">
        <f t="shared" si="17"/>
        <v>4459105</v>
      </c>
    </row>
    <row r="134" spans="1:12" s="38" customFormat="1" ht="12.75">
      <c r="A134" s="19">
        <v>4</v>
      </c>
      <c r="B134" s="20">
        <v>3</v>
      </c>
      <c r="C134" s="20">
        <v>7</v>
      </c>
      <c r="D134" s="48" t="s">
        <v>108</v>
      </c>
      <c r="E134" s="37">
        <v>340000</v>
      </c>
      <c r="F134" s="37">
        <v>10000</v>
      </c>
      <c r="G134" s="37">
        <v>10000</v>
      </c>
      <c r="H134" s="37">
        <f t="shared" si="33"/>
        <v>360000</v>
      </c>
      <c r="I134" s="37">
        <v>440000</v>
      </c>
      <c r="J134" s="37">
        <v>440000</v>
      </c>
      <c r="K134" s="37">
        <v>660000</v>
      </c>
      <c r="L134" s="24">
        <f t="shared" si="17"/>
        <v>1900000</v>
      </c>
    </row>
    <row r="135" spans="1:12" s="38" customFormat="1" ht="12.75">
      <c r="A135" s="19">
        <v>4</v>
      </c>
      <c r="B135" s="20">
        <v>3</v>
      </c>
      <c r="C135" s="20">
        <v>8</v>
      </c>
      <c r="D135" s="48" t="s">
        <v>109</v>
      </c>
      <c r="E135" s="37">
        <v>0</v>
      </c>
      <c r="F135" s="37">
        <v>0</v>
      </c>
      <c r="G135" s="37">
        <v>0</v>
      </c>
      <c r="H135" s="37">
        <f t="shared" si="33"/>
        <v>0</v>
      </c>
      <c r="I135" s="37">
        <v>0</v>
      </c>
      <c r="J135" s="37">
        <v>0</v>
      </c>
      <c r="K135" s="37">
        <v>400000</v>
      </c>
      <c r="L135" s="24">
        <f t="shared" si="17"/>
        <v>400000</v>
      </c>
    </row>
    <row r="136" spans="1:12" s="38" customFormat="1" ht="12.75" hidden="1">
      <c r="A136" s="19">
        <v>4</v>
      </c>
      <c r="B136" s="20">
        <v>3</v>
      </c>
      <c r="C136" s="20">
        <v>9</v>
      </c>
      <c r="D136" s="48" t="s">
        <v>110</v>
      </c>
      <c r="E136" s="37">
        <v>0</v>
      </c>
      <c r="F136" s="37">
        <v>0</v>
      </c>
      <c r="G136" s="37">
        <v>0</v>
      </c>
      <c r="H136" s="37">
        <f t="shared" si="33"/>
        <v>0</v>
      </c>
      <c r="I136" s="37">
        <v>0</v>
      </c>
      <c r="J136" s="37">
        <v>0</v>
      </c>
      <c r="K136" s="37">
        <v>0</v>
      </c>
      <c r="L136" s="24">
        <f t="shared" si="17"/>
        <v>0</v>
      </c>
    </row>
    <row r="137" spans="1:12" ht="12.75">
      <c r="A137" s="16">
        <v>4</v>
      </c>
      <c r="B137" s="17">
        <v>4</v>
      </c>
      <c r="C137" s="17" t="s">
        <v>5</v>
      </c>
      <c r="D137" s="53" t="s">
        <v>111</v>
      </c>
      <c r="E137" s="35">
        <f aca="true" t="shared" si="34" ref="E137:J137">SUM(E138)</f>
        <v>48669</v>
      </c>
      <c r="F137" s="35">
        <f t="shared" si="34"/>
        <v>1431</v>
      </c>
      <c r="G137" s="35">
        <f t="shared" si="34"/>
        <v>1431</v>
      </c>
      <c r="H137" s="35">
        <f t="shared" si="34"/>
        <v>51531</v>
      </c>
      <c r="I137" s="35">
        <f t="shared" si="34"/>
        <v>62984</v>
      </c>
      <c r="J137" s="35">
        <f t="shared" si="34"/>
        <v>62984</v>
      </c>
      <c r="K137" s="35">
        <f>SUM(K138)</f>
        <v>108790</v>
      </c>
      <c r="L137" s="35">
        <f t="shared" si="17"/>
        <v>286289</v>
      </c>
    </row>
    <row r="138" spans="1:12" s="38" customFormat="1" ht="12.75">
      <c r="A138" s="19">
        <v>4</v>
      </c>
      <c r="B138" s="20">
        <v>4</v>
      </c>
      <c r="C138" s="20">
        <v>1</v>
      </c>
      <c r="D138" s="48" t="s">
        <v>111</v>
      </c>
      <c r="E138" s="37">
        <v>48669</v>
      </c>
      <c r="F138" s="37">
        <v>1431</v>
      </c>
      <c r="G138" s="37">
        <v>1431</v>
      </c>
      <c r="H138" s="37">
        <f>+E138+F138+G138</f>
        <v>51531</v>
      </c>
      <c r="I138" s="37">
        <v>62984</v>
      </c>
      <c r="J138" s="37">
        <v>62984</v>
      </c>
      <c r="K138" s="37">
        <v>108790</v>
      </c>
      <c r="L138" s="24">
        <f t="shared" si="17"/>
        <v>286289</v>
      </c>
    </row>
    <row r="139" spans="1:12" ht="12.75">
      <c r="A139" s="16">
        <v>4</v>
      </c>
      <c r="B139" s="17">
        <v>5</v>
      </c>
      <c r="C139" s="17" t="s">
        <v>5</v>
      </c>
      <c r="D139" s="53" t="s">
        <v>112</v>
      </c>
      <c r="E139" s="35">
        <f aca="true" t="shared" si="35" ref="E139:J139">SUM(E140)</f>
        <v>0</v>
      </c>
      <c r="F139" s="35">
        <f t="shared" si="35"/>
        <v>0</v>
      </c>
      <c r="G139" s="35">
        <f t="shared" si="35"/>
        <v>3000</v>
      </c>
      <c r="H139" s="35">
        <f t="shared" si="35"/>
        <v>3000</v>
      </c>
      <c r="I139" s="35">
        <f t="shared" si="35"/>
        <v>0</v>
      </c>
      <c r="J139" s="35">
        <f t="shared" si="35"/>
        <v>0</v>
      </c>
      <c r="K139" s="35">
        <f>SUM(K140)</f>
        <v>1710000</v>
      </c>
      <c r="L139" s="35">
        <f aca="true" t="shared" si="36" ref="L139:L152">+K139+J139+I139+H139</f>
        <v>1713000</v>
      </c>
    </row>
    <row r="140" spans="1:12" s="38" customFormat="1" ht="12.75">
      <c r="A140" s="19">
        <v>4</v>
      </c>
      <c r="B140" s="20">
        <v>5</v>
      </c>
      <c r="C140" s="20">
        <v>1</v>
      </c>
      <c r="D140" s="48" t="s">
        <v>112</v>
      </c>
      <c r="E140" s="37">
        <v>0</v>
      </c>
      <c r="F140" s="37">
        <v>0</v>
      </c>
      <c r="G140" s="37">
        <v>3000</v>
      </c>
      <c r="H140" s="37">
        <f>+E140+F140+G140</f>
        <v>3000</v>
      </c>
      <c r="I140" s="37">
        <v>0</v>
      </c>
      <c r="J140" s="37">
        <v>0</v>
      </c>
      <c r="K140" s="37">
        <v>1710000</v>
      </c>
      <c r="L140" s="24">
        <f t="shared" si="36"/>
        <v>1713000</v>
      </c>
    </row>
    <row r="141" spans="1:12" ht="12.75">
      <c r="A141" s="16">
        <v>4</v>
      </c>
      <c r="B141" s="17">
        <v>8</v>
      </c>
      <c r="C141" s="17" t="s">
        <v>5</v>
      </c>
      <c r="D141" s="53" t="s">
        <v>113</v>
      </c>
      <c r="E141" s="35">
        <f aca="true" t="shared" si="37" ref="E141:J141">SUM(E142)</f>
        <v>132175</v>
      </c>
      <c r="F141" s="35">
        <f t="shared" si="37"/>
        <v>73888</v>
      </c>
      <c r="G141" s="35">
        <f t="shared" si="37"/>
        <v>3887</v>
      </c>
      <c r="H141" s="35">
        <f t="shared" si="37"/>
        <v>209950</v>
      </c>
      <c r="I141" s="35">
        <f t="shared" si="37"/>
        <v>171050</v>
      </c>
      <c r="J141" s="35">
        <f t="shared" si="37"/>
        <v>171050</v>
      </c>
      <c r="K141" s="35">
        <f>SUM(K142)</f>
        <v>379450</v>
      </c>
      <c r="L141" s="35">
        <f t="shared" si="36"/>
        <v>931500</v>
      </c>
    </row>
    <row r="142" spans="1:12" s="38" customFormat="1" ht="12.75">
      <c r="A142" s="19">
        <v>4</v>
      </c>
      <c r="B142" s="20">
        <v>8</v>
      </c>
      <c r="C142" s="20">
        <v>1</v>
      </c>
      <c r="D142" s="48" t="s">
        <v>114</v>
      </c>
      <c r="E142" s="37">
        <v>132175</v>
      </c>
      <c r="F142" s="37">
        <v>73888</v>
      </c>
      <c r="G142" s="37">
        <v>3887</v>
      </c>
      <c r="H142" s="37">
        <f>+E142+F142+G142</f>
        <v>209950</v>
      </c>
      <c r="I142" s="37">
        <v>171050</v>
      </c>
      <c r="J142" s="37">
        <v>171050</v>
      </c>
      <c r="K142" s="37">
        <v>379450</v>
      </c>
      <c r="L142" s="24">
        <f t="shared" si="36"/>
        <v>931500</v>
      </c>
    </row>
    <row r="143" spans="1:12" ht="12.75" hidden="1">
      <c r="A143" s="16">
        <v>4</v>
      </c>
      <c r="B143" s="17">
        <v>9</v>
      </c>
      <c r="C143" s="17" t="s">
        <v>5</v>
      </c>
      <c r="D143" s="53" t="s">
        <v>115</v>
      </c>
      <c r="E143" s="35">
        <f aca="true" t="shared" si="38" ref="E143:J143">SUM(E144)</f>
        <v>0</v>
      </c>
      <c r="F143" s="35">
        <f t="shared" si="38"/>
        <v>0</v>
      </c>
      <c r="G143" s="35">
        <f t="shared" si="38"/>
        <v>0</v>
      </c>
      <c r="H143" s="35">
        <f t="shared" si="38"/>
        <v>0</v>
      </c>
      <c r="I143" s="35">
        <f t="shared" si="38"/>
        <v>0</v>
      </c>
      <c r="J143" s="35">
        <f t="shared" si="38"/>
        <v>0</v>
      </c>
      <c r="K143" s="35">
        <f>SUM(K144)</f>
        <v>0</v>
      </c>
      <c r="L143" s="35">
        <f t="shared" si="36"/>
        <v>0</v>
      </c>
    </row>
    <row r="144" spans="1:12" s="38" customFormat="1" ht="12.75" hidden="1">
      <c r="A144" s="19">
        <v>4</v>
      </c>
      <c r="B144" s="20">
        <v>9</v>
      </c>
      <c r="C144" s="20">
        <v>1</v>
      </c>
      <c r="D144" s="48" t="s">
        <v>116</v>
      </c>
      <c r="E144" s="37">
        <v>0</v>
      </c>
      <c r="F144" s="37">
        <v>0</v>
      </c>
      <c r="G144" s="37">
        <v>0</v>
      </c>
      <c r="H144" s="37">
        <f>+E144+F144+G144</f>
        <v>0</v>
      </c>
      <c r="I144" s="37">
        <v>0</v>
      </c>
      <c r="J144" s="37">
        <v>0</v>
      </c>
      <c r="K144" s="37">
        <v>0</v>
      </c>
      <c r="L144" s="24">
        <f t="shared" si="36"/>
        <v>0</v>
      </c>
    </row>
    <row r="145" spans="1:12" ht="12.75">
      <c r="A145" s="12">
        <v>5</v>
      </c>
      <c r="B145" s="32"/>
      <c r="C145" s="13">
        <v>5</v>
      </c>
      <c r="D145" s="65" t="s">
        <v>117</v>
      </c>
      <c r="E145" s="66">
        <f>E146+E151</f>
        <v>290000</v>
      </c>
      <c r="F145" s="66">
        <f>F146+F151</f>
        <v>620000</v>
      </c>
      <c r="G145" s="66">
        <f>G146+G151</f>
        <v>0</v>
      </c>
      <c r="H145" s="66">
        <f>+E145+F145+G145</f>
        <v>910000</v>
      </c>
      <c r="I145" s="66">
        <f>I146+I151</f>
        <v>0</v>
      </c>
      <c r="J145" s="66">
        <f>J146+J151</f>
        <v>0</v>
      </c>
      <c r="K145" s="66">
        <f>K146+K151</f>
        <v>0</v>
      </c>
      <c r="L145" s="66">
        <f t="shared" si="36"/>
        <v>910000</v>
      </c>
    </row>
    <row r="146" spans="1:12" ht="12.75">
      <c r="A146" s="16">
        <v>5</v>
      </c>
      <c r="B146" s="17">
        <v>1</v>
      </c>
      <c r="C146" s="17" t="s">
        <v>5</v>
      </c>
      <c r="D146" s="53" t="s">
        <v>118</v>
      </c>
      <c r="E146" s="35">
        <f aca="true" t="shared" si="39" ref="E146:J146">SUM(E147:E150)</f>
        <v>60000</v>
      </c>
      <c r="F146" s="35">
        <f t="shared" si="39"/>
        <v>620000</v>
      </c>
      <c r="G146" s="35">
        <f t="shared" si="39"/>
        <v>0</v>
      </c>
      <c r="H146" s="35">
        <f t="shared" si="39"/>
        <v>680000</v>
      </c>
      <c r="I146" s="35">
        <f t="shared" si="39"/>
        <v>0</v>
      </c>
      <c r="J146" s="35">
        <f t="shared" si="39"/>
        <v>0</v>
      </c>
      <c r="K146" s="35">
        <f>SUM(K147:K150)</f>
        <v>0</v>
      </c>
      <c r="L146" s="35">
        <f t="shared" si="36"/>
        <v>680000</v>
      </c>
    </row>
    <row r="147" spans="1:12" s="38" customFormat="1" ht="12.75">
      <c r="A147" s="19">
        <v>5</v>
      </c>
      <c r="B147" s="20">
        <v>1</v>
      </c>
      <c r="C147" s="20">
        <v>3</v>
      </c>
      <c r="D147" s="48" t="s">
        <v>119</v>
      </c>
      <c r="E147" s="37">
        <v>0</v>
      </c>
      <c r="F147" s="37">
        <v>500000</v>
      </c>
      <c r="G147" s="37">
        <v>0</v>
      </c>
      <c r="H147" s="25">
        <f aca="true" t="shared" si="40" ref="H147:H152">+E147+F147+G147</f>
        <v>500000</v>
      </c>
      <c r="I147" s="37">
        <v>0</v>
      </c>
      <c r="J147" s="37">
        <v>0</v>
      </c>
      <c r="K147" s="37">
        <v>0</v>
      </c>
      <c r="L147" s="24">
        <f t="shared" si="36"/>
        <v>500000</v>
      </c>
    </row>
    <row r="148" spans="1:12" s="38" customFormat="1" ht="12.75" hidden="1">
      <c r="A148" s="19">
        <v>5</v>
      </c>
      <c r="B148" s="20">
        <v>1</v>
      </c>
      <c r="C148" s="20">
        <v>5</v>
      </c>
      <c r="D148" s="48" t="s">
        <v>131</v>
      </c>
      <c r="E148" s="37">
        <v>0</v>
      </c>
      <c r="F148" s="37">
        <v>0</v>
      </c>
      <c r="G148" s="37">
        <v>0</v>
      </c>
      <c r="H148" s="25">
        <f t="shared" si="40"/>
        <v>0</v>
      </c>
      <c r="I148" s="37">
        <v>0</v>
      </c>
      <c r="J148" s="37">
        <v>0</v>
      </c>
      <c r="K148" s="37">
        <v>0</v>
      </c>
      <c r="L148" s="24">
        <f t="shared" si="36"/>
        <v>0</v>
      </c>
    </row>
    <row r="149" spans="1:12" s="38" customFormat="1" ht="12.75">
      <c r="A149" s="19">
        <v>5</v>
      </c>
      <c r="B149" s="20">
        <v>1</v>
      </c>
      <c r="C149" s="20">
        <v>6</v>
      </c>
      <c r="D149" s="48" t="s">
        <v>120</v>
      </c>
      <c r="E149" s="37">
        <v>60000</v>
      </c>
      <c r="F149" s="37">
        <v>120000</v>
      </c>
      <c r="G149" s="37">
        <v>0</v>
      </c>
      <c r="H149" s="25">
        <f t="shared" si="40"/>
        <v>180000</v>
      </c>
      <c r="I149" s="37">
        <v>0</v>
      </c>
      <c r="J149" s="37">
        <v>0</v>
      </c>
      <c r="K149" s="37">
        <v>0</v>
      </c>
      <c r="L149" s="24">
        <f t="shared" si="36"/>
        <v>180000</v>
      </c>
    </row>
    <row r="150" spans="1:12" s="38" customFormat="1" ht="12.75" hidden="1">
      <c r="A150" s="19">
        <v>5</v>
      </c>
      <c r="B150" s="20">
        <v>1</v>
      </c>
      <c r="C150" s="20">
        <v>7</v>
      </c>
      <c r="D150" s="67" t="s">
        <v>121</v>
      </c>
      <c r="E150" s="25">
        <v>0</v>
      </c>
      <c r="F150" s="25">
        <v>0</v>
      </c>
      <c r="G150" s="25">
        <v>0</v>
      </c>
      <c r="H150" s="25">
        <f t="shared" si="40"/>
        <v>0</v>
      </c>
      <c r="I150" s="25">
        <v>0</v>
      </c>
      <c r="J150" s="25">
        <v>0</v>
      </c>
      <c r="K150" s="25">
        <v>0</v>
      </c>
      <c r="L150" s="24">
        <f t="shared" si="36"/>
        <v>0</v>
      </c>
    </row>
    <row r="151" spans="1:12" ht="12.75">
      <c r="A151" s="16">
        <v>5</v>
      </c>
      <c r="B151" s="17">
        <v>6</v>
      </c>
      <c r="C151" s="17">
        <v>1</v>
      </c>
      <c r="D151" s="68" t="s">
        <v>122</v>
      </c>
      <c r="E151" s="30">
        <f>+E152</f>
        <v>230000</v>
      </c>
      <c r="F151" s="30">
        <v>0</v>
      </c>
      <c r="G151" s="30">
        <v>0</v>
      </c>
      <c r="H151" s="30">
        <f t="shared" si="40"/>
        <v>230000</v>
      </c>
      <c r="I151" s="30">
        <v>0</v>
      </c>
      <c r="J151" s="30">
        <v>0</v>
      </c>
      <c r="K151" s="30">
        <v>0</v>
      </c>
      <c r="L151" s="35">
        <f t="shared" si="36"/>
        <v>230000</v>
      </c>
    </row>
    <row r="152" spans="1:12" s="38" customFormat="1" ht="13.5" thickBot="1">
      <c r="A152" s="69">
        <v>5</v>
      </c>
      <c r="B152" s="70">
        <v>6</v>
      </c>
      <c r="C152" s="70">
        <v>1</v>
      </c>
      <c r="D152" s="71" t="s">
        <v>123</v>
      </c>
      <c r="E152" s="72">
        <v>230000</v>
      </c>
      <c r="F152" s="72">
        <v>0</v>
      </c>
      <c r="G152" s="72">
        <v>0</v>
      </c>
      <c r="H152" s="72">
        <f t="shared" si="40"/>
        <v>230000</v>
      </c>
      <c r="I152" s="72">
        <v>0</v>
      </c>
      <c r="J152" s="72">
        <v>0</v>
      </c>
      <c r="K152" s="72">
        <v>0</v>
      </c>
      <c r="L152" s="73">
        <f t="shared" si="36"/>
        <v>230000</v>
      </c>
    </row>
  </sheetData>
  <mergeCells count="8">
    <mergeCell ref="L6:L7"/>
    <mergeCell ref="A7:B7"/>
    <mergeCell ref="A5:A6"/>
    <mergeCell ref="B5:B6"/>
    <mergeCell ref="E6:H6"/>
    <mergeCell ref="K6:K7"/>
    <mergeCell ref="I6:I7"/>
    <mergeCell ref="J6:J7"/>
  </mergeCells>
  <printOptions/>
  <pageMargins left="0.48" right="0.75" top="0.29" bottom="0.51" header="0" footer="0"/>
  <pageSetup horizontalDpi="600" verticalDpi="600" orientation="landscape" paperSize="5" scale="88" r:id="rId3"/>
  <legacyDrawing r:id="rId2"/>
  <oleObjects>
    <oleObject progId="Word.Picture.8" shapeId="2523391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la Magistratura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 e Informática</dc:creator>
  <cp:keywords/>
  <dc:description/>
  <cp:lastModifiedBy>gbottaro</cp:lastModifiedBy>
  <cp:lastPrinted>2009-09-15T19:08:34Z</cp:lastPrinted>
  <dcterms:created xsi:type="dcterms:W3CDTF">2007-08-17T13:34:03Z</dcterms:created>
  <dcterms:modified xsi:type="dcterms:W3CDTF">2009-09-17T19:28:01Z</dcterms:modified>
  <cp:category/>
  <cp:version/>
  <cp:contentType/>
  <cp:contentStatus/>
</cp:coreProperties>
</file>